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lac\OneDrive\Plocha\Práce\Výběrové řízení\Ostopovice\"/>
    </mc:Choice>
  </mc:AlternateContent>
  <xr:revisionPtr revIDLastSave="0" documentId="13_ncr:1_{0A3B3BC9-614E-44F6-8734-69EA519319D2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Pol'!$A$1:$U$247</definedName>
    <definedName name="_xlnm.Print_Area" localSheetId="1">Stavba!$A$1:$J$55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237" i="12" l="1"/>
  <c r="F39" i="1" s="1"/>
  <c r="BA230" i="12"/>
  <c r="BA228" i="12"/>
  <c r="BA226" i="12"/>
  <c r="BA150" i="12"/>
  <c r="BA143" i="12"/>
  <c r="BA129" i="12"/>
  <c r="BA118" i="12"/>
  <c r="BA115" i="12"/>
  <c r="BA111" i="12"/>
  <c r="BA107" i="12"/>
  <c r="BA89" i="12"/>
  <c r="BA70" i="12"/>
  <c r="BA69" i="12"/>
  <c r="BA67" i="12"/>
  <c r="BA66" i="12"/>
  <c r="BA45" i="12"/>
  <c r="BA38" i="12"/>
  <c r="BA35" i="12"/>
  <c r="BA32" i="12"/>
  <c r="BA18" i="12"/>
  <c r="G9" i="12"/>
  <c r="I9" i="12"/>
  <c r="K9" i="12"/>
  <c r="O9" i="12"/>
  <c r="Q9" i="12"/>
  <c r="U9" i="12"/>
  <c r="G11" i="12"/>
  <c r="M11" i="12" s="1"/>
  <c r="I11" i="12"/>
  <c r="K11" i="12"/>
  <c r="O11" i="12"/>
  <c r="Q11" i="12"/>
  <c r="U11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9" i="12"/>
  <c r="M19" i="12" s="1"/>
  <c r="I19" i="12"/>
  <c r="K19" i="12"/>
  <c r="O19" i="12"/>
  <c r="Q19" i="12"/>
  <c r="U19" i="12"/>
  <c r="G20" i="12"/>
  <c r="M20" i="12" s="1"/>
  <c r="I20" i="12"/>
  <c r="K20" i="12"/>
  <c r="O20" i="12"/>
  <c r="Q20" i="12"/>
  <c r="U20" i="12"/>
  <c r="G23" i="12"/>
  <c r="M23" i="12" s="1"/>
  <c r="I23" i="12"/>
  <c r="K23" i="12"/>
  <c r="O23" i="12"/>
  <c r="Q23" i="12"/>
  <c r="U23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4" i="12"/>
  <c r="I34" i="12"/>
  <c r="K34" i="12"/>
  <c r="M34" i="12"/>
  <c r="O34" i="12"/>
  <c r="Q34" i="12"/>
  <c r="U34" i="12"/>
  <c r="G36" i="12"/>
  <c r="M36" i="12" s="1"/>
  <c r="I36" i="12"/>
  <c r="K36" i="12"/>
  <c r="O36" i="12"/>
  <c r="Q36" i="12"/>
  <c r="U36" i="12"/>
  <c r="G37" i="12"/>
  <c r="M37" i="12" s="1"/>
  <c r="I37" i="12"/>
  <c r="K37" i="12"/>
  <c r="O37" i="12"/>
  <c r="Q37" i="12"/>
  <c r="U37" i="12"/>
  <c r="G39" i="12"/>
  <c r="M39" i="12" s="1"/>
  <c r="I39" i="12"/>
  <c r="K39" i="12"/>
  <c r="O39" i="12"/>
  <c r="Q39" i="12"/>
  <c r="U39" i="12"/>
  <c r="G40" i="12"/>
  <c r="M40" i="12" s="1"/>
  <c r="I40" i="12"/>
  <c r="K40" i="12"/>
  <c r="O40" i="12"/>
  <c r="Q40" i="12"/>
  <c r="U40" i="12"/>
  <c r="G42" i="12"/>
  <c r="M42" i="12" s="1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4" i="12"/>
  <c r="M44" i="12" s="1"/>
  <c r="I44" i="12"/>
  <c r="K44" i="12"/>
  <c r="O44" i="12"/>
  <c r="Q44" i="12"/>
  <c r="U44" i="12"/>
  <c r="G49" i="12"/>
  <c r="M49" i="12" s="1"/>
  <c r="I49" i="12"/>
  <c r="K49" i="12"/>
  <c r="O49" i="12"/>
  <c r="Q49" i="12"/>
  <c r="U49" i="12"/>
  <c r="G51" i="12"/>
  <c r="M51" i="12" s="1"/>
  <c r="I51" i="12"/>
  <c r="K51" i="12"/>
  <c r="O51" i="12"/>
  <c r="Q51" i="12"/>
  <c r="U51" i="12"/>
  <c r="G52" i="12"/>
  <c r="M52" i="12" s="1"/>
  <c r="I52" i="12"/>
  <c r="K52" i="12"/>
  <c r="O52" i="12"/>
  <c r="Q52" i="12"/>
  <c r="U52" i="12"/>
  <c r="G53" i="12"/>
  <c r="M53" i="12" s="1"/>
  <c r="I53" i="12"/>
  <c r="K53" i="12"/>
  <c r="O53" i="12"/>
  <c r="Q53" i="12"/>
  <c r="U53" i="12"/>
  <c r="G54" i="12"/>
  <c r="M54" i="12" s="1"/>
  <c r="I54" i="12"/>
  <c r="K54" i="12"/>
  <c r="O54" i="12"/>
  <c r="Q54" i="12"/>
  <c r="U54" i="12"/>
  <c r="G56" i="12"/>
  <c r="I56" i="12"/>
  <c r="K56" i="12"/>
  <c r="M56" i="12"/>
  <c r="O56" i="12"/>
  <c r="Q56" i="12"/>
  <c r="U56" i="12"/>
  <c r="G59" i="12"/>
  <c r="M59" i="12" s="1"/>
  <c r="I59" i="12"/>
  <c r="K59" i="12"/>
  <c r="O59" i="12"/>
  <c r="Q59" i="12"/>
  <c r="U59" i="12"/>
  <c r="G60" i="12"/>
  <c r="M60" i="12" s="1"/>
  <c r="I60" i="12"/>
  <c r="K60" i="12"/>
  <c r="O60" i="12"/>
  <c r="Q60" i="12"/>
  <c r="U60" i="12"/>
  <c r="G61" i="12"/>
  <c r="M61" i="12" s="1"/>
  <c r="I61" i="12"/>
  <c r="K61" i="12"/>
  <c r="O61" i="12"/>
  <c r="Q61" i="12"/>
  <c r="U61" i="12"/>
  <c r="G63" i="12"/>
  <c r="I63" i="12"/>
  <c r="K63" i="12"/>
  <c r="M63" i="12"/>
  <c r="O63" i="12"/>
  <c r="Q63" i="12"/>
  <c r="U63" i="12"/>
  <c r="G65" i="12"/>
  <c r="M65" i="12" s="1"/>
  <c r="I65" i="12"/>
  <c r="K65" i="12"/>
  <c r="O65" i="12"/>
  <c r="Q65" i="12"/>
  <c r="U65" i="12"/>
  <c r="G68" i="12"/>
  <c r="M68" i="12" s="1"/>
  <c r="I68" i="12"/>
  <c r="K68" i="12"/>
  <c r="O68" i="12"/>
  <c r="Q68" i="12"/>
  <c r="U68" i="12"/>
  <c r="G71" i="12"/>
  <c r="M71" i="12" s="1"/>
  <c r="I71" i="12"/>
  <c r="K71" i="12"/>
  <c r="O71" i="12"/>
  <c r="Q71" i="12"/>
  <c r="U71" i="12"/>
  <c r="G74" i="12"/>
  <c r="M74" i="12" s="1"/>
  <c r="I74" i="12"/>
  <c r="K74" i="12"/>
  <c r="O74" i="12"/>
  <c r="Q74" i="12"/>
  <c r="U74" i="12"/>
  <c r="G75" i="12"/>
  <c r="M75" i="12" s="1"/>
  <c r="I75" i="12"/>
  <c r="K75" i="12"/>
  <c r="O75" i="12"/>
  <c r="Q75" i="12"/>
  <c r="U75" i="12"/>
  <c r="G77" i="12"/>
  <c r="M77" i="12" s="1"/>
  <c r="I77" i="12"/>
  <c r="K77" i="12"/>
  <c r="O77" i="12"/>
  <c r="Q77" i="12"/>
  <c r="U77" i="12"/>
  <c r="G79" i="12"/>
  <c r="I79" i="12"/>
  <c r="K79" i="12"/>
  <c r="M79" i="12"/>
  <c r="O79" i="12"/>
  <c r="Q79" i="12"/>
  <c r="U79" i="12"/>
  <c r="G80" i="12"/>
  <c r="M80" i="12" s="1"/>
  <c r="I80" i="12"/>
  <c r="K80" i="12"/>
  <c r="O80" i="12"/>
  <c r="Q80" i="12"/>
  <c r="U80" i="12"/>
  <c r="G82" i="12"/>
  <c r="M82" i="12" s="1"/>
  <c r="I82" i="12"/>
  <c r="K82" i="12"/>
  <c r="O82" i="12"/>
  <c r="Q82" i="12"/>
  <c r="U82" i="12"/>
  <c r="G84" i="12"/>
  <c r="M84" i="12" s="1"/>
  <c r="I84" i="12"/>
  <c r="K84" i="12"/>
  <c r="O84" i="12"/>
  <c r="Q84" i="12"/>
  <c r="U84" i="12"/>
  <c r="G85" i="12"/>
  <c r="M85" i="12" s="1"/>
  <c r="I85" i="12"/>
  <c r="K85" i="12"/>
  <c r="O85" i="12"/>
  <c r="Q85" i="12"/>
  <c r="U85" i="12"/>
  <c r="G86" i="12"/>
  <c r="M86" i="12" s="1"/>
  <c r="I86" i="12"/>
  <c r="K86" i="12"/>
  <c r="O86" i="12"/>
  <c r="Q86" i="12"/>
  <c r="U86" i="12"/>
  <c r="G87" i="12"/>
  <c r="M87" i="12" s="1"/>
  <c r="I87" i="12"/>
  <c r="K87" i="12"/>
  <c r="O87" i="12"/>
  <c r="Q87" i="12"/>
  <c r="U87" i="12"/>
  <c r="G88" i="12"/>
  <c r="I88" i="12"/>
  <c r="K88" i="12"/>
  <c r="M88" i="12"/>
  <c r="O88" i="12"/>
  <c r="Q88" i="12"/>
  <c r="U88" i="12"/>
  <c r="G90" i="12"/>
  <c r="M90" i="12" s="1"/>
  <c r="I90" i="12"/>
  <c r="K90" i="12"/>
  <c r="O90" i="12"/>
  <c r="Q90" i="12"/>
  <c r="U90" i="12"/>
  <c r="G91" i="12"/>
  <c r="M91" i="12" s="1"/>
  <c r="I91" i="12"/>
  <c r="K91" i="12"/>
  <c r="O91" i="12"/>
  <c r="Q91" i="12"/>
  <c r="U91" i="12"/>
  <c r="G92" i="12"/>
  <c r="M92" i="12" s="1"/>
  <c r="I92" i="12"/>
  <c r="K92" i="12"/>
  <c r="O92" i="12"/>
  <c r="Q92" i="12"/>
  <c r="U92" i="12"/>
  <c r="G94" i="12"/>
  <c r="M94" i="12" s="1"/>
  <c r="I94" i="12"/>
  <c r="K94" i="12"/>
  <c r="O94" i="12"/>
  <c r="Q94" i="12"/>
  <c r="U94" i="12"/>
  <c r="G95" i="12"/>
  <c r="M95" i="12" s="1"/>
  <c r="I95" i="12"/>
  <c r="K95" i="12"/>
  <c r="O95" i="12"/>
  <c r="Q95" i="12"/>
  <c r="U95" i="12"/>
  <c r="G96" i="12"/>
  <c r="M96" i="12" s="1"/>
  <c r="I96" i="12"/>
  <c r="K96" i="12"/>
  <c r="O96" i="12"/>
  <c r="Q96" i="12"/>
  <c r="U96" i="12"/>
  <c r="G100" i="12"/>
  <c r="M100" i="12" s="1"/>
  <c r="I100" i="12"/>
  <c r="K100" i="12"/>
  <c r="O100" i="12"/>
  <c r="Q100" i="12"/>
  <c r="U100" i="12"/>
  <c r="G102" i="12"/>
  <c r="I102" i="12"/>
  <c r="K102" i="12"/>
  <c r="M102" i="12"/>
  <c r="O102" i="12"/>
  <c r="Q102" i="12"/>
  <c r="U102" i="12"/>
  <c r="G103" i="12"/>
  <c r="M103" i="12" s="1"/>
  <c r="I103" i="12"/>
  <c r="K103" i="12"/>
  <c r="O103" i="12"/>
  <c r="Q103" i="12"/>
  <c r="U103" i="12"/>
  <c r="G104" i="12"/>
  <c r="M104" i="12" s="1"/>
  <c r="I104" i="12"/>
  <c r="K104" i="12"/>
  <c r="O104" i="12"/>
  <c r="Q104" i="12"/>
  <c r="U104" i="12"/>
  <c r="G105" i="12"/>
  <c r="M105" i="12" s="1"/>
  <c r="I105" i="12"/>
  <c r="K105" i="12"/>
  <c r="O105" i="12"/>
  <c r="Q105" i="12"/>
  <c r="U105" i="12"/>
  <c r="G106" i="12"/>
  <c r="M106" i="12" s="1"/>
  <c r="I106" i="12"/>
  <c r="K106" i="12"/>
  <c r="O106" i="12"/>
  <c r="Q106" i="12"/>
  <c r="U106" i="12"/>
  <c r="G110" i="12"/>
  <c r="M110" i="12" s="1"/>
  <c r="I110" i="12"/>
  <c r="K110" i="12"/>
  <c r="O110" i="12"/>
  <c r="Q110" i="12"/>
  <c r="U110" i="12"/>
  <c r="G114" i="12"/>
  <c r="M114" i="12" s="1"/>
  <c r="I114" i="12"/>
  <c r="K114" i="12"/>
  <c r="O114" i="12"/>
  <c r="Q114" i="12"/>
  <c r="U114" i="12"/>
  <c r="G117" i="12"/>
  <c r="I117" i="12"/>
  <c r="K117" i="12"/>
  <c r="M117" i="12"/>
  <c r="O117" i="12"/>
  <c r="Q117" i="12"/>
  <c r="U117" i="12"/>
  <c r="G128" i="12"/>
  <c r="I128" i="12"/>
  <c r="K128" i="12"/>
  <c r="M128" i="12"/>
  <c r="O128" i="12"/>
  <c r="Q128" i="12"/>
  <c r="U128" i="12"/>
  <c r="G132" i="12"/>
  <c r="M132" i="12" s="1"/>
  <c r="I132" i="12"/>
  <c r="K132" i="12"/>
  <c r="O132" i="12"/>
  <c r="Q132" i="12"/>
  <c r="U132" i="12"/>
  <c r="G134" i="12"/>
  <c r="M134" i="12" s="1"/>
  <c r="I134" i="12"/>
  <c r="K134" i="12"/>
  <c r="O134" i="12"/>
  <c r="Q134" i="12"/>
  <c r="U134" i="12"/>
  <c r="G137" i="12"/>
  <c r="M137" i="12" s="1"/>
  <c r="I137" i="12"/>
  <c r="K137" i="12"/>
  <c r="O137" i="12"/>
  <c r="Q137" i="12"/>
  <c r="U137" i="12"/>
  <c r="G140" i="12"/>
  <c r="M140" i="12" s="1"/>
  <c r="I140" i="12"/>
  <c r="K140" i="12"/>
  <c r="O140" i="12"/>
  <c r="Q140" i="12"/>
  <c r="U140" i="12"/>
  <c r="U141" i="12"/>
  <c r="G142" i="12"/>
  <c r="G141" i="12" s="1"/>
  <c r="I51" i="1" s="1"/>
  <c r="I142" i="12"/>
  <c r="I141" i="12" s="1"/>
  <c r="K142" i="12"/>
  <c r="K141" i="12" s="1"/>
  <c r="O142" i="12"/>
  <c r="O141" i="12" s="1"/>
  <c r="Q142" i="12"/>
  <c r="Q141" i="12" s="1"/>
  <c r="U142" i="12"/>
  <c r="G145" i="12"/>
  <c r="I145" i="12"/>
  <c r="K145" i="12"/>
  <c r="M145" i="12"/>
  <c r="O145" i="12"/>
  <c r="Q145" i="12"/>
  <c r="U145" i="12"/>
  <c r="G149" i="12"/>
  <c r="M149" i="12" s="1"/>
  <c r="I149" i="12"/>
  <c r="K149" i="12"/>
  <c r="O149" i="12"/>
  <c r="Q149" i="12"/>
  <c r="U149" i="12"/>
  <c r="G153" i="12"/>
  <c r="M153" i="12" s="1"/>
  <c r="I153" i="12"/>
  <c r="K153" i="12"/>
  <c r="O153" i="12"/>
  <c r="Q153" i="12"/>
  <c r="U153" i="12"/>
  <c r="G154" i="12"/>
  <c r="M154" i="12" s="1"/>
  <c r="I154" i="12"/>
  <c r="K154" i="12"/>
  <c r="O154" i="12"/>
  <c r="Q154" i="12"/>
  <c r="U154" i="12"/>
  <c r="G158" i="12"/>
  <c r="M158" i="12" s="1"/>
  <c r="I158" i="12"/>
  <c r="K158" i="12"/>
  <c r="O158" i="12"/>
  <c r="Q158" i="12"/>
  <c r="U158" i="12"/>
  <c r="G161" i="12"/>
  <c r="M161" i="12" s="1"/>
  <c r="I161" i="12"/>
  <c r="K161" i="12"/>
  <c r="O161" i="12"/>
  <c r="Q161" i="12"/>
  <c r="U161" i="12"/>
  <c r="G163" i="12"/>
  <c r="M163" i="12" s="1"/>
  <c r="I163" i="12"/>
  <c r="K163" i="12"/>
  <c r="O163" i="12"/>
  <c r="Q163" i="12"/>
  <c r="U163" i="12"/>
  <c r="G165" i="12"/>
  <c r="I165" i="12"/>
  <c r="K165" i="12"/>
  <c r="M165" i="12"/>
  <c r="O165" i="12"/>
  <c r="Q165" i="12"/>
  <c r="U165" i="12"/>
  <c r="G168" i="12"/>
  <c r="M168" i="12" s="1"/>
  <c r="I168" i="12"/>
  <c r="K168" i="12"/>
  <c r="O168" i="12"/>
  <c r="Q168" i="12"/>
  <c r="U168" i="12"/>
  <c r="G169" i="12"/>
  <c r="M169" i="12" s="1"/>
  <c r="I169" i="12"/>
  <c r="K169" i="12"/>
  <c r="O169" i="12"/>
  <c r="Q169" i="12"/>
  <c r="U169" i="12"/>
  <c r="G170" i="12"/>
  <c r="M170" i="12" s="1"/>
  <c r="I170" i="12"/>
  <c r="K170" i="12"/>
  <c r="O170" i="12"/>
  <c r="Q170" i="12"/>
  <c r="U170" i="12"/>
  <c r="G171" i="12"/>
  <c r="M171" i="12" s="1"/>
  <c r="I171" i="12"/>
  <c r="K171" i="12"/>
  <c r="O171" i="12"/>
  <c r="Q171" i="12"/>
  <c r="U171" i="12"/>
  <c r="G172" i="12"/>
  <c r="M172" i="12" s="1"/>
  <c r="I172" i="12"/>
  <c r="K172" i="12"/>
  <c r="O172" i="12"/>
  <c r="Q172" i="12"/>
  <c r="U172" i="12"/>
  <c r="G173" i="12"/>
  <c r="M173" i="12" s="1"/>
  <c r="I173" i="12"/>
  <c r="K173" i="12"/>
  <c r="O173" i="12"/>
  <c r="Q173" i="12"/>
  <c r="U173" i="12"/>
  <c r="G174" i="12"/>
  <c r="M174" i="12" s="1"/>
  <c r="I174" i="12"/>
  <c r="K174" i="12"/>
  <c r="O174" i="12"/>
  <c r="Q174" i="12"/>
  <c r="U174" i="12"/>
  <c r="G175" i="12"/>
  <c r="M175" i="12" s="1"/>
  <c r="I175" i="12"/>
  <c r="K175" i="12"/>
  <c r="O175" i="12"/>
  <c r="Q175" i="12"/>
  <c r="U175" i="12"/>
  <c r="G176" i="12"/>
  <c r="M176" i="12" s="1"/>
  <c r="I176" i="12"/>
  <c r="K176" i="12"/>
  <c r="O176" i="12"/>
  <c r="Q176" i="12"/>
  <c r="U176" i="12"/>
  <c r="G177" i="12"/>
  <c r="M177" i="12" s="1"/>
  <c r="I177" i="12"/>
  <c r="K177" i="12"/>
  <c r="O177" i="12"/>
  <c r="Q177" i="12"/>
  <c r="U177" i="12"/>
  <c r="G178" i="12"/>
  <c r="M178" i="12" s="1"/>
  <c r="I178" i="12"/>
  <c r="K178" i="12"/>
  <c r="O178" i="12"/>
  <c r="Q178" i="12"/>
  <c r="U178" i="12"/>
  <c r="G179" i="12"/>
  <c r="M179" i="12" s="1"/>
  <c r="I179" i="12"/>
  <c r="K179" i="12"/>
  <c r="O179" i="12"/>
  <c r="Q179" i="12"/>
  <c r="U179" i="12"/>
  <c r="G180" i="12"/>
  <c r="M180" i="12" s="1"/>
  <c r="I180" i="12"/>
  <c r="K180" i="12"/>
  <c r="O180" i="12"/>
  <c r="Q180" i="12"/>
  <c r="U180" i="12"/>
  <c r="G181" i="12"/>
  <c r="M181" i="12" s="1"/>
  <c r="I181" i="12"/>
  <c r="K181" i="12"/>
  <c r="O181" i="12"/>
  <c r="Q181" i="12"/>
  <c r="U181" i="12"/>
  <c r="G182" i="12"/>
  <c r="I182" i="12"/>
  <c r="K182" i="12"/>
  <c r="M182" i="12"/>
  <c r="O182" i="12"/>
  <c r="Q182" i="12"/>
  <c r="U182" i="12"/>
  <c r="G183" i="12"/>
  <c r="M183" i="12" s="1"/>
  <c r="I183" i="12"/>
  <c r="K183" i="12"/>
  <c r="O183" i="12"/>
  <c r="Q183" i="12"/>
  <c r="U183" i="12"/>
  <c r="G184" i="12"/>
  <c r="M184" i="12" s="1"/>
  <c r="I184" i="12"/>
  <c r="K184" i="12"/>
  <c r="O184" i="12"/>
  <c r="Q184" i="12"/>
  <c r="U184" i="12"/>
  <c r="G185" i="12"/>
  <c r="I185" i="12"/>
  <c r="K185" i="12"/>
  <c r="M185" i="12"/>
  <c r="O185" i="12"/>
  <c r="Q185" i="12"/>
  <c r="U185" i="12"/>
  <c r="G186" i="12"/>
  <c r="M186" i="12" s="1"/>
  <c r="I186" i="12"/>
  <c r="K186" i="12"/>
  <c r="O186" i="12"/>
  <c r="Q186" i="12"/>
  <c r="U186" i="12"/>
  <c r="G187" i="12"/>
  <c r="M187" i="12" s="1"/>
  <c r="I187" i="12"/>
  <c r="K187" i="12"/>
  <c r="O187" i="12"/>
  <c r="Q187" i="12"/>
  <c r="U187" i="12"/>
  <c r="G188" i="12"/>
  <c r="M188" i="12" s="1"/>
  <c r="I188" i="12"/>
  <c r="K188" i="12"/>
  <c r="O188" i="12"/>
  <c r="Q188" i="12"/>
  <c r="U188" i="12"/>
  <c r="G189" i="12"/>
  <c r="M189" i="12" s="1"/>
  <c r="I189" i="12"/>
  <c r="K189" i="12"/>
  <c r="O189" i="12"/>
  <c r="Q189" i="12"/>
  <c r="U189" i="12"/>
  <c r="G190" i="12"/>
  <c r="M190" i="12" s="1"/>
  <c r="I190" i="12"/>
  <c r="K190" i="12"/>
  <c r="O190" i="12"/>
  <c r="Q190" i="12"/>
  <c r="U190" i="12"/>
  <c r="G192" i="12"/>
  <c r="M192" i="12" s="1"/>
  <c r="I192" i="12"/>
  <c r="K192" i="12"/>
  <c r="O192" i="12"/>
  <c r="Q192" i="12"/>
  <c r="U192" i="12"/>
  <c r="G194" i="12"/>
  <c r="M194" i="12" s="1"/>
  <c r="I194" i="12"/>
  <c r="K194" i="12"/>
  <c r="O194" i="12"/>
  <c r="Q194" i="12"/>
  <c r="U194" i="12"/>
  <c r="G195" i="12"/>
  <c r="M195" i="12" s="1"/>
  <c r="I195" i="12"/>
  <c r="K195" i="12"/>
  <c r="O195" i="12"/>
  <c r="Q195" i="12"/>
  <c r="U195" i="12"/>
  <c r="G196" i="12"/>
  <c r="M196" i="12" s="1"/>
  <c r="I196" i="12"/>
  <c r="K196" i="12"/>
  <c r="O196" i="12"/>
  <c r="Q196" i="12"/>
  <c r="U196" i="12"/>
  <c r="G197" i="12"/>
  <c r="M197" i="12" s="1"/>
  <c r="I197" i="12"/>
  <c r="K197" i="12"/>
  <c r="O197" i="12"/>
  <c r="Q197" i="12"/>
  <c r="U197" i="12"/>
  <c r="G198" i="12"/>
  <c r="M198" i="12" s="1"/>
  <c r="I198" i="12"/>
  <c r="K198" i="12"/>
  <c r="O198" i="12"/>
  <c r="Q198" i="12"/>
  <c r="U198" i="12"/>
  <c r="G199" i="12"/>
  <c r="M199" i="12" s="1"/>
  <c r="I199" i="12"/>
  <c r="K199" i="12"/>
  <c r="O199" i="12"/>
  <c r="Q199" i="12"/>
  <c r="U199" i="12"/>
  <c r="G200" i="12"/>
  <c r="M200" i="12" s="1"/>
  <c r="I200" i="12"/>
  <c r="K200" i="12"/>
  <c r="O200" i="12"/>
  <c r="Q200" i="12"/>
  <c r="U200" i="12"/>
  <c r="G201" i="12"/>
  <c r="M201" i="12" s="1"/>
  <c r="I201" i="12"/>
  <c r="K201" i="12"/>
  <c r="O201" i="12"/>
  <c r="Q201" i="12"/>
  <c r="U201" i="12"/>
  <c r="G202" i="12"/>
  <c r="M202" i="12" s="1"/>
  <c r="I202" i="12"/>
  <c r="K202" i="12"/>
  <c r="O202" i="12"/>
  <c r="Q202" i="12"/>
  <c r="U202" i="12"/>
  <c r="G203" i="12"/>
  <c r="M203" i="12" s="1"/>
  <c r="I203" i="12"/>
  <c r="K203" i="12"/>
  <c r="O203" i="12"/>
  <c r="Q203" i="12"/>
  <c r="U203" i="12"/>
  <c r="G204" i="12"/>
  <c r="M204" i="12" s="1"/>
  <c r="I204" i="12"/>
  <c r="K204" i="12"/>
  <c r="O204" i="12"/>
  <c r="Q204" i="12"/>
  <c r="U204" i="12"/>
  <c r="G205" i="12"/>
  <c r="M205" i="12" s="1"/>
  <c r="I205" i="12"/>
  <c r="K205" i="12"/>
  <c r="O205" i="12"/>
  <c r="Q205" i="12"/>
  <c r="U205" i="12"/>
  <c r="G206" i="12"/>
  <c r="I206" i="12"/>
  <c r="K206" i="12"/>
  <c r="M206" i="12"/>
  <c r="O206" i="12"/>
  <c r="Q206" i="12"/>
  <c r="U206" i="12"/>
  <c r="G207" i="12"/>
  <c r="M207" i="12" s="1"/>
  <c r="I207" i="12"/>
  <c r="K207" i="12"/>
  <c r="O207" i="12"/>
  <c r="Q207" i="12"/>
  <c r="U207" i="12"/>
  <c r="G209" i="12"/>
  <c r="M209" i="12" s="1"/>
  <c r="I209" i="12"/>
  <c r="K209" i="12"/>
  <c r="O209" i="12"/>
  <c r="Q209" i="12"/>
  <c r="U209" i="12"/>
  <c r="G210" i="12"/>
  <c r="I210" i="12"/>
  <c r="K210" i="12"/>
  <c r="M210" i="12"/>
  <c r="O210" i="12"/>
  <c r="Q210" i="12"/>
  <c r="U210" i="12"/>
  <c r="G211" i="12"/>
  <c r="M211" i="12" s="1"/>
  <c r="I211" i="12"/>
  <c r="K211" i="12"/>
  <c r="O211" i="12"/>
  <c r="Q211" i="12"/>
  <c r="U211" i="12"/>
  <c r="G212" i="12"/>
  <c r="M212" i="12" s="1"/>
  <c r="I212" i="12"/>
  <c r="K212" i="12"/>
  <c r="O212" i="12"/>
  <c r="Q212" i="12"/>
  <c r="U212" i="12"/>
  <c r="G213" i="12"/>
  <c r="M213" i="12" s="1"/>
  <c r="I213" i="12"/>
  <c r="K213" i="12"/>
  <c r="O213" i="12"/>
  <c r="Q213" i="12"/>
  <c r="U213" i="12"/>
  <c r="G214" i="12"/>
  <c r="M214" i="12" s="1"/>
  <c r="I214" i="12"/>
  <c r="K214" i="12"/>
  <c r="O214" i="12"/>
  <c r="Q214" i="12"/>
  <c r="U214" i="12"/>
  <c r="G215" i="12"/>
  <c r="M215" i="12" s="1"/>
  <c r="I215" i="12"/>
  <c r="K215" i="12"/>
  <c r="O215" i="12"/>
  <c r="Q215" i="12"/>
  <c r="U215" i="12"/>
  <c r="G217" i="12"/>
  <c r="M217" i="12" s="1"/>
  <c r="I217" i="12"/>
  <c r="K217" i="12"/>
  <c r="O217" i="12"/>
  <c r="Q217" i="12"/>
  <c r="U217" i="12"/>
  <c r="G219" i="12"/>
  <c r="M219" i="12" s="1"/>
  <c r="I219" i="12"/>
  <c r="K219" i="12"/>
  <c r="O219" i="12"/>
  <c r="Q219" i="12"/>
  <c r="U219" i="12"/>
  <c r="G220" i="12"/>
  <c r="M220" i="12" s="1"/>
  <c r="I220" i="12"/>
  <c r="K220" i="12"/>
  <c r="O220" i="12"/>
  <c r="Q220" i="12"/>
  <c r="U220" i="12"/>
  <c r="G221" i="12"/>
  <c r="M221" i="12" s="1"/>
  <c r="I221" i="12"/>
  <c r="K221" i="12"/>
  <c r="O221" i="12"/>
  <c r="Q221" i="12"/>
  <c r="U221" i="12"/>
  <c r="G222" i="12"/>
  <c r="I222" i="12"/>
  <c r="K222" i="12"/>
  <c r="M222" i="12"/>
  <c r="O222" i="12"/>
  <c r="Q222" i="12"/>
  <c r="U222" i="12"/>
  <c r="G225" i="12"/>
  <c r="M225" i="12" s="1"/>
  <c r="I225" i="12"/>
  <c r="K225" i="12"/>
  <c r="O225" i="12"/>
  <c r="Q225" i="12"/>
  <c r="U225" i="12"/>
  <c r="G227" i="12"/>
  <c r="M227" i="12" s="1"/>
  <c r="I227" i="12"/>
  <c r="K227" i="12"/>
  <c r="O227" i="12"/>
  <c r="Q227" i="12"/>
  <c r="U227" i="12"/>
  <c r="G229" i="12"/>
  <c r="M229" i="12" s="1"/>
  <c r="I229" i="12"/>
  <c r="K229" i="12"/>
  <c r="O229" i="12"/>
  <c r="Q229" i="12"/>
  <c r="U229" i="12"/>
  <c r="G232" i="12"/>
  <c r="M232" i="12" s="1"/>
  <c r="I232" i="12"/>
  <c r="K232" i="12"/>
  <c r="O232" i="12"/>
  <c r="Q232" i="12"/>
  <c r="U232" i="12"/>
  <c r="G233" i="12"/>
  <c r="M233" i="12" s="1"/>
  <c r="I233" i="12"/>
  <c r="K233" i="12"/>
  <c r="O233" i="12"/>
  <c r="Q233" i="12"/>
  <c r="U233" i="12"/>
  <c r="G234" i="12"/>
  <c r="M234" i="12" s="1"/>
  <c r="I234" i="12"/>
  <c r="K234" i="12"/>
  <c r="O234" i="12"/>
  <c r="Q234" i="12"/>
  <c r="U234" i="12"/>
  <c r="G235" i="12"/>
  <c r="M235" i="12" s="1"/>
  <c r="I235" i="12"/>
  <c r="K235" i="12"/>
  <c r="O235" i="12"/>
  <c r="Q235" i="12"/>
  <c r="U235" i="12"/>
  <c r="I20" i="1"/>
  <c r="I19" i="1"/>
  <c r="I18" i="1"/>
  <c r="I17" i="1"/>
  <c r="G27" i="1"/>
  <c r="F40" i="1"/>
  <c r="G40" i="1"/>
  <c r="G25" i="1" s="1"/>
  <c r="G26" i="1" s="1"/>
  <c r="H40" i="1"/>
  <c r="I40" i="1"/>
  <c r="J39" i="1" s="1"/>
  <c r="J40" i="1"/>
  <c r="J28" i="1"/>
  <c r="J26" i="1"/>
  <c r="G38" i="1"/>
  <c r="F38" i="1"/>
  <c r="H32" i="1"/>
  <c r="J23" i="1"/>
  <c r="J24" i="1"/>
  <c r="J25" i="1"/>
  <c r="J27" i="1"/>
  <c r="E24" i="1"/>
  <c r="E26" i="1"/>
  <c r="O224" i="12" l="1"/>
  <c r="G224" i="12"/>
  <c r="I54" i="1" s="1"/>
  <c r="Q167" i="12"/>
  <c r="O144" i="12"/>
  <c r="U99" i="12"/>
  <c r="U76" i="12"/>
  <c r="K48" i="12"/>
  <c r="K8" i="12"/>
  <c r="K224" i="12"/>
  <c r="O167" i="12"/>
  <c r="G144" i="12"/>
  <c r="I52" i="1" s="1"/>
  <c r="K99" i="12"/>
  <c r="Q99" i="12"/>
  <c r="K76" i="12"/>
  <c r="I48" i="12"/>
  <c r="Q48" i="12"/>
  <c r="G48" i="12"/>
  <c r="I48" i="1" s="1"/>
  <c r="U8" i="12"/>
  <c r="I8" i="12"/>
  <c r="I224" i="12"/>
  <c r="U144" i="12"/>
  <c r="K144" i="12"/>
  <c r="G99" i="12"/>
  <c r="I50" i="1" s="1"/>
  <c r="Q76" i="12"/>
  <c r="G76" i="12"/>
  <c r="I49" i="1" s="1"/>
  <c r="O48" i="12"/>
  <c r="Q8" i="12"/>
  <c r="G8" i="12"/>
  <c r="U224" i="12"/>
  <c r="Q224" i="12"/>
  <c r="I167" i="12"/>
  <c r="U167" i="12"/>
  <c r="K167" i="12"/>
  <c r="Q144" i="12"/>
  <c r="I144" i="12"/>
  <c r="I99" i="12"/>
  <c r="O99" i="12"/>
  <c r="I76" i="12"/>
  <c r="O76" i="12"/>
  <c r="U48" i="12"/>
  <c r="O8" i="12"/>
  <c r="AD237" i="12"/>
  <c r="G39" i="1" s="1"/>
  <c r="H39" i="1" s="1"/>
  <c r="I39" i="1" s="1"/>
  <c r="G28" i="1"/>
  <c r="G23" i="1"/>
  <c r="M167" i="12"/>
  <c r="M144" i="12"/>
  <c r="M224" i="12"/>
  <c r="M99" i="12"/>
  <c r="M76" i="12"/>
  <c r="M48" i="12"/>
  <c r="G167" i="12"/>
  <c r="I53" i="1" s="1"/>
  <c r="M142" i="12"/>
  <c r="M141" i="12" s="1"/>
  <c r="M9" i="12"/>
  <c r="M8" i="12" s="1"/>
  <c r="G237" i="12" l="1"/>
  <c r="I47" i="1"/>
  <c r="G24" i="1"/>
  <c r="G29" i="1" s="1"/>
  <c r="I16" i="1" l="1"/>
  <c r="I21" i="1" s="1"/>
  <c r="I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<sst xmlns="http://schemas.openxmlformats.org/spreadsheetml/2006/main" count="883" uniqueCount="410">
  <si>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</si>
  <si>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</si>
  <si>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</si>
  <si>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</si>
  <si>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</si>
  <si>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</si>
  <si>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</si>
  <si>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</si>
  <si>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</si>
  <si>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</si>
  <si>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</si>
  <si>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</si>
  <si>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</si>
  <si>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</si>
  <si>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</si>
  <si>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</si>
  <si>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</si>
  <si>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</si>
  <si>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</si>
  <si>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</si>
  <si>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</si>
  <si>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</si>
  <si>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</si>
  <si>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</si>
  <si>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</si>
  <si>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</si>
  <si>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</si>
  <si>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</si>
  <si>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</si>
  <si>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</si>
  <si>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</si>
  <si>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</si>
  <si>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</si>
  <si>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</si>
  <si>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</si>
  <si>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</si>
  <si>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</si>
  <si>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</si>
  <si>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</si>
  <si>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</si>
  <si>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</si>
  <si>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</si>
  <si>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</si>
  <si>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 xml:space="preserve">U Dráhy, parc.č. 41, Ostopovice </t>
  </si>
  <si>
    <t>Rozpočet:</t>
  </si>
  <si>
    <t>Misto</t>
  </si>
  <si>
    <t>Ing. Ondřej Remeš</t>
  </si>
  <si>
    <t>Sportovně-rekreační plocha U Dráhy</t>
  </si>
  <si>
    <t>Obec Ostopovice</t>
  </si>
  <si>
    <t>U Kaple 260/5</t>
  </si>
  <si>
    <t>Ostopovice</t>
  </si>
  <si>
    <t>66449</t>
  </si>
  <si>
    <t>00282294</t>
  </si>
  <si>
    <t>CZ00282294</t>
  </si>
  <si>
    <t>Rozpočet</t>
  </si>
  <si>
    <t>Celkem za stavbu</t>
  </si>
  <si>
    <t>CZK</t>
  </si>
  <si>
    <t>Rekapitulace dílů</t>
  </si>
  <si>
    <t>Typ dílu</t>
  </si>
  <si>
    <t>1001_1</t>
  </si>
  <si>
    <t>Přípravné práce a terénní úpravy (obecné)</t>
  </si>
  <si>
    <t>1001_2</t>
  </si>
  <si>
    <t>Přípravné práce a terénní úpravy (oplocení)</t>
  </si>
  <si>
    <t>1002_1</t>
  </si>
  <si>
    <t>Pergola a treláž (Treláž)</t>
  </si>
  <si>
    <t>1002_2</t>
  </si>
  <si>
    <t>Pergola a treláž (Pergola)</t>
  </si>
  <si>
    <t>1003</t>
  </si>
  <si>
    <t>Workoutové hřiště</t>
  </si>
  <si>
    <t>1004</t>
  </si>
  <si>
    <t>Zpevněné plochy</t>
  </si>
  <si>
    <t>1005</t>
  </si>
  <si>
    <t xml:space="preserve">Vegetační úpravy </t>
  </si>
  <si>
    <t>1006</t>
  </si>
  <si>
    <t>Mobiliář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</si>
  <si>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</si>
  <si>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</si>
  <si>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</si>
  <si>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</si>
  <si>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</si>
  <si>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</si>
  <si>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</si>
  <si>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</si>
  <si>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</si>
  <si>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</si>
  <si>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</si>
  <si>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</si>
  <si>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</si>
  <si>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</si>
  <si>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</si>
  <si>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</si>
  <si>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</si>
  <si>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</si>
  <si>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</si>
  <si>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</si>
  <si>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</si>
  <si>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</si>
  <si>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</si>
  <si>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</si>
  <si>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</si>
  <si>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</si>
  <si>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</si>
  <si>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</si>
  <si>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</si>
  <si>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961043111R00</t>
  </si>
  <si>
    <t>Bourání základů z betonu proloženého kamenem</t>
  </si>
  <si>
    <t>m3</t>
  </si>
  <si>
    <t>POL1_0</t>
  </si>
  <si>
    <t>7,34/2</t>
  </si>
  <si>
    <t>VV</t>
  </si>
  <si>
    <t>981010010RA0</t>
  </si>
  <si>
    <t>Demolice dřevěných objektů postupným rozebráním</t>
  </si>
  <si>
    <t>POL2_0</t>
  </si>
  <si>
    <t>112101101R00</t>
  </si>
  <si>
    <t>Kácení stromů listnatých o průměru kmene 10-30 cm</t>
  </si>
  <si>
    <t>kus</t>
  </si>
  <si>
    <t>171101101R00</t>
  </si>
  <si>
    <t>Uložení sypaniny do násypů zhutněných na 95% PS</t>
  </si>
  <si>
    <t>182201101R00</t>
  </si>
  <si>
    <t>Svahování násypů</t>
  </si>
  <si>
    <t>m2</t>
  </si>
  <si>
    <t>182001131R00</t>
  </si>
  <si>
    <t>Plošná úprava terénu, nerovnosti do 20 cm v rovině</t>
  </si>
  <si>
    <t>171201101R00</t>
  </si>
  <si>
    <t>Uložení sypaniny do násypů nezhutněných</t>
  </si>
  <si>
    <t>doplnění zeminy do děr po pařezech</t>
  </si>
  <si>
    <t>POP</t>
  </si>
  <si>
    <t>111105111R00</t>
  </si>
  <si>
    <t>Odstranění stařiny odvoz 20 km, na svahu do 1:5</t>
  </si>
  <si>
    <t>183403115R00</t>
  </si>
  <si>
    <t>Obdělání půdy kultivátorováním na svahu 1:2</t>
  </si>
  <si>
    <t>obdělání půdy základní::415,1</t>
  </si>
  <si>
    <t>záhonová příprava::38,46</t>
  </si>
  <si>
    <t>162201102R00</t>
  </si>
  <si>
    <t>Vodorovné přemístění výkopku z hor.1-4 do 50 m</t>
  </si>
  <si>
    <t>ornice::26,5</t>
  </si>
  <si>
    <t>zemina::50,27</t>
  </si>
  <si>
    <t>183403251R00</t>
  </si>
  <si>
    <t>Obdělání půdy smykováním, na svahu 1:2</t>
  </si>
  <si>
    <t>183403252R00</t>
  </si>
  <si>
    <t>Obdělání půdy vláčením, na svahu 1:2</t>
  </si>
  <si>
    <t>121101100R00</t>
  </si>
  <si>
    <t>Sejmutí ornice, pl. do 400 m2, přemístění do 50 m</t>
  </si>
  <si>
    <t>265*0,2</t>
  </si>
  <si>
    <t>112201101R00</t>
  </si>
  <si>
    <t>Odstranění pařezů pod úrovní, o průměru 10 - 30 cm</t>
  </si>
  <si>
    <t>185802112R00</t>
  </si>
  <si>
    <t>Hnojení kompostem nebo hnojem v rovině</t>
  </si>
  <si>
    <t>t</t>
  </si>
  <si>
    <t>v rámci záhonové přípravy</t>
  </si>
  <si>
    <t>38,46*1,1</t>
  </si>
  <si>
    <t>183403153R00</t>
  </si>
  <si>
    <t>Obdělání půdy hrabáním, v rovině</t>
  </si>
  <si>
    <t>111200001RA0</t>
  </si>
  <si>
    <t>Odstranění křovin a stromů do 100 mm, spálení</t>
  </si>
  <si>
    <t>10311100R</t>
  </si>
  <si>
    <t>Rašelina zahradní a kompostová třídy I  VL</t>
  </si>
  <si>
    <t>POL3_0</t>
  </si>
  <si>
    <t>122101102R00</t>
  </si>
  <si>
    <t>Odkopávky nezapažené v hor. 2 do 1000 m3</t>
  </si>
  <si>
    <t>979081111R00</t>
  </si>
  <si>
    <t>Odvoz suti a vybour. hmot na skládku do 1 km</t>
  </si>
  <si>
    <t>7,34*1,5</t>
  </si>
  <si>
    <t>199000003R00</t>
  </si>
  <si>
    <t>Poplatek za skládku</t>
  </si>
  <si>
    <t>181300012RA0</t>
  </si>
  <si>
    <t>Rozprostření ornice v rovině tloušťka 20 cm</t>
  </si>
  <si>
    <t>162401102R00</t>
  </si>
  <si>
    <t>Vodorovné přemístění výkopku z hor.1-4 do 2000 m</t>
  </si>
  <si>
    <t>uložení na deponium určené investorem k dalšímu použití</t>
  </si>
  <si>
    <t>ornice:29,64</t>
  </si>
  <si>
    <t>zemina:14,3+1,08</t>
  </si>
  <si>
    <t>12*((0,25^2)*0,8)</t>
  </si>
  <si>
    <t>274313621R00</t>
  </si>
  <si>
    <t xml:space="preserve">Beton základových pasů prostý C 20/25 </t>
  </si>
  <si>
    <t>R</t>
  </si>
  <si>
    <t>Patka do betonu , rozm. 100x100x300-500 mm</t>
  </si>
  <si>
    <t>ks</t>
  </si>
  <si>
    <t>Patka do betonu , na chemickou kotvu do BP3</t>
  </si>
  <si>
    <t>odv.605-15750</t>
  </si>
  <si>
    <t>Hranol dřev. profil do 80X80 mm dl. do 2 m, dřevo tvrdé, tlakem impregnované</t>
  </si>
  <si>
    <t>sloupky:9*((0,08^2)*1,8)</t>
  </si>
  <si>
    <t>Hranol dřev. profil do 80x80 mm dl. do 1,5 m, dřevo tvrdé, tlakem impregnované</t>
  </si>
  <si>
    <t>sloupky::4*((0,08^2)*1,5)</t>
  </si>
  <si>
    <t>zavětrování::5*((0,08^2)*1,3)</t>
  </si>
  <si>
    <t>Čepička plotová 8x8 cm , barva hnědá</t>
  </si>
  <si>
    <t>31327102R</t>
  </si>
  <si>
    <t>Pletivo pozink.4-hr drátěné, výška  1800 mm, svařované, rastr horizontání</t>
  </si>
  <si>
    <t>m</t>
  </si>
  <si>
    <t>Montáž oplocení H do 2,1 m</t>
  </si>
  <si>
    <t>6,1+16,4</t>
  </si>
  <si>
    <t>762712110R00</t>
  </si>
  <si>
    <t>Montáž vázaných konstrukcí hraněných do 120 cm2</t>
  </si>
  <si>
    <t>(9*1,8)+(4*1,5)+(5*1,3)</t>
  </si>
  <si>
    <t>odv.553-42600</t>
  </si>
  <si>
    <t xml:space="preserve">Branka dřevěná h = 1800 mm š = 1000 mm, pletivo svařované, Zn. </t>
  </si>
  <si>
    <t>rám hranol tvrdé dřevo 70x70 cm, tlakové impregnované, zavětrování hranol 50x50 cm</t>
  </si>
  <si>
    <t>viz. výkresová dokumentace</t>
  </si>
  <si>
    <t xml:space="preserve">Branka dřevěná h = 1800 mm š = 1500 mm, pletivo svařované, Zn. </t>
  </si>
  <si>
    <t>rám hranol tvrdé dřevo 70x70 cm, tlakové impregnované, zavětrování hranol 50x50 cm, závlačka a čep do betonu na terén</t>
  </si>
  <si>
    <t>998762102R00</t>
  </si>
  <si>
    <t>Přesun hmot pro tesařské konstrukce, výšky do 12 m</t>
  </si>
  <si>
    <t>řezivo:0,058+0,02121</t>
  </si>
  <si>
    <t>ostatní:0,168+(0,02*2)</t>
  </si>
  <si>
    <t>311321825R00</t>
  </si>
  <si>
    <t>Železobeton nadzákladových zdí pohledový C 25/30</t>
  </si>
  <si>
    <t>Spojovací materiál</t>
  </si>
  <si>
    <t>122101101R00</t>
  </si>
  <si>
    <t>Odkopávky nezapažené v hor. 2 do 100 m3</t>
  </si>
  <si>
    <t>7*(0,35*0,35*0,8)</t>
  </si>
  <si>
    <t>Patka do betonu profil H, rozm. 100x100x300-500 mm</t>
  </si>
  <si>
    <t>60515750R</t>
  </si>
  <si>
    <t>Hranol SM/BO profil do 100x100 mm dl. do 4 m</t>
  </si>
  <si>
    <t>Treláž:2,1*0,1*0,1*7</t>
  </si>
  <si>
    <t>odv.314-59101R</t>
  </si>
  <si>
    <t>Lano nerez 5 mm, vč. dopravy</t>
  </si>
  <si>
    <t>Šroub napínací, vč. dopravy</t>
  </si>
  <si>
    <t>Očnice lanová nerezová, vč. dopravy</t>
  </si>
  <si>
    <t>Svorka lanová nerez, vč. dopravy</t>
  </si>
  <si>
    <t>Nerez. trubka DN 6 mm, 10 cm, vč. dopravy</t>
  </si>
  <si>
    <t>bm</t>
  </si>
  <si>
    <t>pro objímku vetknutou do dřevěného sloupku k protažení nerezového lana</t>
  </si>
  <si>
    <t>783624200R00</t>
  </si>
  <si>
    <t>Nátěr synt. truhl. výrobků 2x + 1x email + 1x tmel</t>
  </si>
  <si>
    <t>7*((0,4)*2,1)</t>
  </si>
  <si>
    <t>Čepička plotová 10x10 cm , barva hnědá</t>
  </si>
  <si>
    <t>řezivo:0,08085</t>
  </si>
  <si>
    <t>spojovací materiál:0,01425+(3*0,00105)+0,00074</t>
  </si>
  <si>
    <t>pro patky základové:(0,8*0,3*0,3)*21</t>
  </si>
  <si>
    <t>Patka sloupku profil I - PI, rozm. 90/60</t>
  </si>
  <si>
    <t>Skrytá trámová patka BT4, rozm. 120</t>
  </si>
  <si>
    <t>Trámová botka, BSI</t>
  </si>
  <si>
    <t>odv.605-15757R</t>
  </si>
  <si>
    <t>Hranol MO profil 120x120 mm dl. do 4 m</t>
  </si>
  <si>
    <t>modřín</t>
  </si>
  <si>
    <t>T1:8*(0,12*0,12*2,34)</t>
  </si>
  <si>
    <t>T10:10*(0,12*0,12*0,25)</t>
  </si>
  <si>
    <t>odv.605-15750R</t>
  </si>
  <si>
    <t>Hranol MO profil 50x50 mm dl. do 4 m</t>
  </si>
  <si>
    <t>T8:(0,05*0,05*0,910)*24</t>
  </si>
  <si>
    <t>T9:(0,05*0,05*1,03)*17</t>
  </si>
  <si>
    <t>Hranol MO profil 80x100 mm dl. do 4 m</t>
  </si>
  <si>
    <t>T14:(0,08*0,1*0,76)*16</t>
  </si>
  <si>
    <t>Hranol MO profil 120x160 mm dl. do 4 m</t>
  </si>
  <si>
    <t>T2:(0,12*0,16*4,6)</t>
  </si>
  <si>
    <t>T3:(0,12*0,16*5,240)</t>
  </si>
  <si>
    <t>T4:(0,12*0,16*3,4)</t>
  </si>
  <si>
    <t>T5:(0,12*0,16*4,190)</t>
  </si>
  <si>
    <t>T6:(0,12*0,16*3,2)</t>
  </si>
  <si>
    <t>T7:(0,12*0,16*2,16)</t>
  </si>
  <si>
    <t>T11:(0,12*0,16*4,24)*2</t>
  </si>
  <si>
    <t>T12:(0,12*0,16*4,45)</t>
  </si>
  <si>
    <t>T13:(0,12*0,16*5,3)</t>
  </si>
  <si>
    <t>odv.605-12601R</t>
  </si>
  <si>
    <t>Prkno, fošna MO hoblované, 40 mm</t>
  </si>
  <si>
    <t>Horní část:(4,3*0,04)+(4,278*0,04)</t>
  </si>
  <si>
    <t>Boky:((4,3*0,04*0,5)*2)+((4,278*0,04*0,5)*2)</t>
  </si>
  <si>
    <t>94,99+78,44</t>
  </si>
  <si>
    <t>lavice vedle pergoly:35</t>
  </si>
  <si>
    <t>pergola:60</t>
  </si>
  <si>
    <t>řezivo:0,16806+0,0535+0,43317+0,37743</t>
  </si>
  <si>
    <t>ostatní:0,0448+0,0056+0,0252</t>
  </si>
  <si>
    <t>sportovní prvky, povrchy, montáže, materiál</t>
  </si>
  <si>
    <t>181101102R00</t>
  </si>
  <si>
    <t>Úprava pláně v zářezech v hor. 1-4, se zhutněním</t>
  </si>
  <si>
    <t>Povaly:12,6</t>
  </si>
  <si>
    <t>Zp1:31</t>
  </si>
  <si>
    <t>Zp2:15</t>
  </si>
  <si>
    <t>odv.564 75-1111</t>
  </si>
  <si>
    <t>Podklad z kameniva drceného vel.16-32 mm,tl. 15 cm</t>
  </si>
  <si>
    <t>také ŠD 0-32 mm</t>
  </si>
  <si>
    <t>Stupeň schod. beton, imitace dřeva (dub), b. šedohnědá r.35x15x90 cm</t>
  </si>
  <si>
    <t>564721111R00</t>
  </si>
  <si>
    <t>Podklad z kameniva drceného vel.4-8 mm,tl. 5 cm</t>
  </si>
  <si>
    <t>571901111R00</t>
  </si>
  <si>
    <t>Posyp krytu kamenivem drceným do 5 kg/m2, spárovacím pískem (0-2 mm)</t>
  </si>
  <si>
    <t>918101111R00</t>
  </si>
  <si>
    <t>Lože pod obrubníky nebo obruby dlažeb z C 12/15</t>
  </si>
  <si>
    <t>1,25+2,8</t>
  </si>
  <si>
    <t>917812111RT5</t>
  </si>
  <si>
    <t>Osazení stojat. obrub. bet. bez opěry,lože z kamen, včetně obrubníku ABO 100/10/25</t>
  </si>
  <si>
    <t>25+56</t>
  </si>
  <si>
    <t>0,75+1,68+1</t>
  </si>
  <si>
    <t>183101121R00</t>
  </si>
  <si>
    <t>Hloubení jamek bez výměny půdy do 1 m3, svah 1:5</t>
  </si>
  <si>
    <t>184004415R00</t>
  </si>
  <si>
    <t>Výsadba sazenic stromů do 3 m, jamka D 70/hl.70 cm</t>
  </si>
  <si>
    <t>MBR</t>
  </si>
  <si>
    <t>Malus sp. - jabloň  OK 10-12 cm, bal, kultivar  'Royal Beuty'</t>
  </si>
  <si>
    <t>MEV</t>
  </si>
  <si>
    <t xml:space="preserve">Malus sp.- jabloň, OK 10-12 cm, bal, kultivar 'Everest' </t>
  </si>
  <si>
    <t>MGE</t>
  </si>
  <si>
    <t xml:space="preserve">Mespilus germanica, keřového charakteru , výška min. 1,5 m </t>
  </si>
  <si>
    <t>PAV</t>
  </si>
  <si>
    <t xml:space="preserve">Prunus avium - třešeň ptačí OK 10-12 cm, bal, kultivar 'Plena' </t>
  </si>
  <si>
    <t>PYC</t>
  </si>
  <si>
    <t>Pyrus communis - hrušeň obecná OK 10-12 cm, bal</t>
  </si>
  <si>
    <t>183101113R00</t>
  </si>
  <si>
    <t>Hloub. jamek bez výměny půdy do 0,05 m3, svah 1:5</t>
  </si>
  <si>
    <t>184004111R00</t>
  </si>
  <si>
    <t>Výsadba sazenic keřů</t>
  </si>
  <si>
    <t>ala</t>
  </si>
  <si>
    <t>Amelanchier lamarckii - muchovník Lamarkův , kontejner, výška 40-60 cm</t>
  </si>
  <si>
    <t>cma</t>
  </si>
  <si>
    <t>Cornus mas - dřín obecný, kontejner, výška 40-60 cm</t>
  </si>
  <si>
    <t>eal</t>
  </si>
  <si>
    <t>Euonymus alatus - brslen křídlatý , kontejner, výška 40-60 cm</t>
  </si>
  <si>
    <t>fin</t>
  </si>
  <si>
    <t>Forsythia intermedia - zlatice prostřední , kontejner, výška 40-60 cm</t>
  </si>
  <si>
    <t>hpa</t>
  </si>
  <si>
    <t>Hydrangea paniculata - hortenzie latnatá , kontejner, výška 40-60 cm</t>
  </si>
  <si>
    <t>pop</t>
  </si>
  <si>
    <t>Physocarpus opulifolius - tavola kalinolistá, kontejner, výška 40-60 cm</t>
  </si>
  <si>
    <t>lvu</t>
  </si>
  <si>
    <t>Ligustrum vulgare - ptačí zob obecný , kontejner, výška 40-60 cm</t>
  </si>
  <si>
    <t>ria</t>
  </si>
  <si>
    <t>Ribes alpinum - rybíz alpínský , kontejner, výška 40-60 cm</t>
  </si>
  <si>
    <t>ral</t>
  </si>
  <si>
    <t>Ribes album - rybíz bílý , kontejner, výška 40-60 cm</t>
  </si>
  <si>
    <t>rni</t>
  </si>
  <si>
    <t>Ribes nigrum - rybíz černý , kontejner, výška 40-60 cm</t>
  </si>
  <si>
    <t xml:space="preserve">rru </t>
  </si>
  <si>
    <t>Ribes rubrum - rbíz červený , kontejner, výška 40-60 cm</t>
  </si>
  <si>
    <t>sme</t>
  </si>
  <si>
    <t>Syringa meyeri - šeřík Meyerův, kulivar 'Palibin', kontejner, výška 40-60 cm</t>
  </si>
  <si>
    <t>vfa</t>
  </si>
  <si>
    <t>Viburnum farreri - kalina Farrerova, kontejner, výška 40-60 cm</t>
  </si>
  <si>
    <t>183101111R00</t>
  </si>
  <si>
    <t>Hloub. jamek bez výměny půdy do 0,01 m3, svah 1:5</t>
  </si>
  <si>
    <t>22+188</t>
  </si>
  <si>
    <t xml:space="preserve">Výsadba sazenic popínavek a trvalek </t>
  </si>
  <si>
    <t>cra</t>
  </si>
  <si>
    <t xml:space="preserve">Campsis radicans - trubač ovíjivý, K 9 </t>
  </si>
  <si>
    <t>cja</t>
  </si>
  <si>
    <t xml:space="preserve">Clematis jackmanii - plamének Jackmontův , K 9 </t>
  </si>
  <si>
    <t>hhe</t>
  </si>
  <si>
    <t xml:space="preserve">Hedera helix - břečťan popínavý , K 9 </t>
  </si>
  <si>
    <t>pin</t>
  </si>
  <si>
    <t xml:space="preserve">Parthenocissus inserta - přísavník popínavý, K 9 </t>
  </si>
  <si>
    <t>adu</t>
  </si>
  <si>
    <t xml:space="preserve">Aster dumosus - hvězdnice nízká, směs růž. a fial., K 9 </t>
  </si>
  <si>
    <t>aqu</t>
  </si>
  <si>
    <t xml:space="preserve">Aquilegia sp. - orlíček , K 9 </t>
  </si>
  <si>
    <t>cne</t>
  </si>
  <si>
    <t xml:space="preserve">Calamintha nepta - marulka šantovitá, K 9 </t>
  </si>
  <si>
    <t>gro</t>
  </si>
  <si>
    <t xml:space="preserve">Geranium sp. - kakost , kultivar 'Rozanne', K 9 </t>
  </si>
  <si>
    <t>lsu</t>
  </si>
  <si>
    <t xml:space="preserve">Leucanthemum x sup. - kopretina zahradní , K 9 </t>
  </si>
  <si>
    <t>pab</t>
  </si>
  <si>
    <t xml:space="preserve">Perovskia abrotanoides - Perovskia dřevinkovitá , K 9 </t>
  </si>
  <si>
    <t xml:space="preserve">pal </t>
  </si>
  <si>
    <t xml:space="preserve">Pennisetum alopecuroides - dochan psárkovitý, kultivar 'Hameln', K 9 </t>
  </si>
  <si>
    <t>ste</t>
  </si>
  <si>
    <t xml:space="preserve">Stipa tenuissima - kavyl peřovitý, kultivar 'Pony tails', K9 </t>
  </si>
  <si>
    <t>184501114R00</t>
  </si>
  <si>
    <t>Zhotovení obalu kmene z juty, 2vrstvy, v rovině</t>
  </si>
  <si>
    <t>184901111R00</t>
  </si>
  <si>
    <t>Osazení kůlů k dřevině s uvázáním, dl. kůlů do 2 m, + instalace příček</t>
  </si>
  <si>
    <t>21+21</t>
  </si>
  <si>
    <t>60850011R</t>
  </si>
  <si>
    <t>Kůl vyvazovací impregnovaný 200 x 8 cm</t>
  </si>
  <si>
    <t>60850031R</t>
  </si>
  <si>
    <t>Příčka spojovací ke kůlům impregnovaná 60 x 8 cm</t>
  </si>
  <si>
    <t>185804312R00</t>
  </si>
  <si>
    <t>Zalití rostlin vodou plochy nad 20 m2</t>
  </si>
  <si>
    <t>185851111R00</t>
  </si>
  <si>
    <t>Dovoz vody pro zálivku rostlin do 6 km</t>
  </si>
  <si>
    <t>184921093R00</t>
  </si>
  <si>
    <t>Mulčování rostlin tl. do 0,1 m rovina</t>
  </si>
  <si>
    <t>10391100R</t>
  </si>
  <si>
    <t>Mulč</t>
  </si>
  <si>
    <t>184816111R00</t>
  </si>
  <si>
    <t>Hnojení sazenic průmysl. hnojivy do 0,25 kg k 1saz</t>
  </si>
  <si>
    <t>7+172+22+188</t>
  </si>
  <si>
    <t>25191158R</t>
  </si>
  <si>
    <t xml:space="preserve">Hnojivo s dlouhotrvajícím účinkem </t>
  </si>
  <si>
    <t>Kg</t>
  </si>
  <si>
    <t>(0,05*172)+(0,15*7)+(0,05*210)</t>
  </si>
  <si>
    <t>184806112R00</t>
  </si>
  <si>
    <t>Řez průklestem netrnitých stromů D koruny do 4 m, po výsadbový řez</t>
  </si>
  <si>
    <t>180400120RA0</t>
  </si>
  <si>
    <t>Založení trávníku parkového,rovina,s odplevelením</t>
  </si>
  <si>
    <t>00572410R</t>
  </si>
  <si>
    <t xml:space="preserve">Směs travní parková -  mírná zátěž </t>
  </si>
  <si>
    <t>kg</t>
  </si>
  <si>
    <t>111104211R00</t>
  </si>
  <si>
    <t>Pokosení trávníku parkov. svah do 1:5, odvoz 20 km, pro založení trávníku</t>
  </si>
  <si>
    <t>330*2</t>
  </si>
  <si>
    <t>74910303R</t>
  </si>
  <si>
    <t>Lavička s opěradlem 1500x700x810 mm , upevnění šrouby, vč. dopravy</t>
  </si>
  <si>
    <t>sedák dřevěný</t>
  </si>
  <si>
    <t>Lavička bez opěradla 2000x420x445 mm , upevnění šrouby, vč. dopravy</t>
  </si>
  <si>
    <t>122201101R00</t>
  </si>
  <si>
    <t>Odkopávky nezapažené v hor. 3 do 100 m3</t>
  </si>
  <si>
    <t>pro patky na kotvení mobiliáře</t>
  </si>
  <si>
    <t>20*((0,3^2)*0,6)</t>
  </si>
  <si>
    <t>Ukotvení mobiliáře k bet. patkám</t>
  </si>
  <si>
    <t>59232538R</t>
  </si>
  <si>
    <t>Betonová patka s kotevním otvorem 450/450/600, průměr otvoru 200 mm</t>
  </si>
  <si>
    <t>74910216R</t>
  </si>
  <si>
    <t>Koš odpadkový s víkem, lak/modřín, upěvnění šrouby</t>
  </si>
  <si>
    <t>74910703R</t>
  </si>
  <si>
    <t>Stůl parkový Vincent 14 kov/modřín 1400x620x760 mm, lak, upevnění šrouby</t>
  </si>
  <si>
    <t/>
  </si>
  <si>
    <t>SUM</t>
  </si>
  <si>
    <t>POPUZIV</t>
  </si>
  <si>
    <t>END</t>
  </si>
  <si>
    <t>Workoutové hřiště včetně dopadové plochy</t>
  </si>
  <si>
    <t>Workoutové hřiště, kompletní dodávka včetně dopadové plochy (viz. SoD a Přloha č. 1 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</si>
</sst>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8"/>
  <sheetViews>
    <sheetView showGridLines="0" topLeftCell="B44" zoomScaleNormal="100" zoomScaleSheetLayoutView="75" workbookViewId="0">
      <selection activeCell="C52" sqref="C52:E52"/>
    </sheetView>
  </sheetViews>
  <sheetFormatPr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00" t="s">
        <v>42</v>
      </c>
      <c r="C1" s="201"/>
      <c r="D1" s="201"/>
      <c r="E1" s="201"/>
      <c r="F1" s="201"/>
      <c r="G1" s="201"/>
      <c r="H1" s="201"/>
      <c r="I1" s="201"/>
      <c r="J1" s="202"/>
    </row>
    <row r="2" spans="1:15" ht="23.25" customHeight="1" x14ac:dyDescent="0.2">
      <c r="A2" s="4"/>
      <c r="B2" s="81" t="s">
        <v>40</v>
      </c>
      <c r="C2" s="82"/>
      <c r="D2" s="226" t="s">
        <v>47</v>
      </c>
      <c r="E2" s="227"/>
      <c r="F2" s="227"/>
      <c r="G2" s="227"/>
      <c r="H2" s="227"/>
      <c r="I2" s="227"/>
      <c r="J2" s="228"/>
      <c r="O2" s="2"/>
    </row>
    <row r="3" spans="1:15" ht="23.25" customHeight="1" x14ac:dyDescent="0.2">
      <c r="A3" s="4"/>
      <c r="B3" s="83" t="s">
        <v>45</v>
      </c>
      <c r="C3" s="84"/>
      <c r="D3" s="219" t="s">
        <v>43</v>
      </c>
      <c r="E3" s="220"/>
      <c r="F3" s="220"/>
      <c r="G3" s="220"/>
      <c r="H3" s="220"/>
      <c r="I3" s="220"/>
      <c r="J3" s="221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48</v>
      </c>
      <c r="E5" s="26"/>
      <c r="F5" s="26"/>
      <c r="G5" s="26"/>
      <c r="H5" s="28" t="s">
        <v>33</v>
      </c>
      <c r="I5" s="91" t="s">
        <v>52</v>
      </c>
      <c r="J5" s="11"/>
    </row>
    <row r="6" spans="1:15" ht="15.75" customHeight="1" x14ac:dyDescent="0.2">
      <c r="A6" s="4"/>
      <c r="B6" s="41"/>
      <c r="C6" s="26"/>
      <c r="D6" s="91" t="s">
        <v>49</v>
      </c>
      <c r="E6" s="26"/>
      <c r="F6" s="26"/>
      <c r="G6" s="26"/>
      <c r="H6" s="28" t="s">
        <v>34</v>
      </c>
      <c r="I6" s="91" t="s">
        <v>53</v>
      </c>
      <c r="J6" s="11"/>
    </row>
    <row r="7" spans="1:15" ht="15.75" customHeight="1" x14ac:dyDescent="0.2">
      <c r="A7" s="4"/>
      <c r="B7" s="42"/>
      <c r="C7" s="92" t="s">
        <v>51</v>
      </c>
      <c r="D7" s="80" t="s">
        <v>50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30"/>
      <c r="E11" s="230"/>
      <c r="F11" s="230"/>
      <c r="G11" s="230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17"/>
      <c r="E12" s="217"/>
      <c r="F12" s="217"/>
      <c r="G12" s="217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18"/>
      <c r="E13" s="218"/>
      <c r="F13" s="218"/>
      <c r="G13" s="218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9"/>
      <c r="F15" s="229"/>
      <c r="G15" s="214"/>
      <c r="H15" s="214"/>
      <c r="I15" s="214" t="s">
        <v>28</v>
      </c>
      <c r="J15" s="215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09"/>
      <c r="F16" s="216"/>
      <c r="G16" s="209"/>
      <c r="H16" s="216"/>
      <c r="I16" s="209">
        <f>SUMIF(F47:F54,A16,I47:I54)+SUMIF(F47:F54,"PSU",I47:I54)</f>
        <v>0</v>
      </c>
      <c r="J16" s="210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09"/>
      <c r="F17" s="216"/>
      <c r="G17" s="209"/>
      <c r="H17" s="216"/>
      <c r="I17" s="209">
        <f>SUMIF(F47:F54,A17,I47:I54)</f>
        <v>0</v>
      </c>
      <c r="J17" s="210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09"/>
      <c r="F18" s="216"/>
      <c r="G18" s="209"/>
      <c r="H18" s="216"/>
      <c r="I18" s="209">
        <f>SUMIF(F47:F54,A18,I47:I54)</f>
        <v>0</v>
      </c>
      <c r="J18" s="210"/>
    </row>
    <row r="19" spans="1:10" ht="23.25" customHeight="1" x14ac:dyDescent="0.2">
      <c r="A19" s="141" t="s">
        <v>75</v>
      </c>
      <c r="B19" s="142" t="s">
        <v>26</v>
      </c>
      <c r="C19" s="58"/>
      <c r="D19" s="59"/>
      <c r="E19" s="209"/>
      <c r="F19" s="216"/>
      <c r="G19" s="209"/>
      <c r="H19" s="216"/>
      <c r="I19" s="209">
        <f>SUMIF(F47:F54,A19,I47:I54)</f>
        <v>0</v>
      </c>
      <c r="J19" s="210"/>
    </row>
    <row r="20" spans="1:10" ht="23.25" customHeight="1" x14ac:dyDescent="0.2">
      <c r="A20" s="141" t="s">
        <v>76</v>
      </c>
      <c r="B20" s="142" t="s">
        <v>27</v>
      </c>
      <c r="C20" s="58"/>
      <c r="D20" s="59"/>
      <c r="E20" s="209"/>
      <c r="F20" s="216"/>
      <c r="G20" s="209"/>
      <c r="H20" s="216"/>
      <c r="I20" s="209">
        <f>SUMIF(F47:F54,A20,I47:I54)</f>
        <v>0</v>
      </c>
      <c r="J20" s="210"/>
    </row>
    <row r="21" spans="1:10" ht="23.25" customHeight="1" x14ac:dyDescent="0.2">
      <c r="A21" s="4"/>
      <c r="B21" s="74" t="s">
        <v>28</v>
      </c>
      <c r="C21" s="75"/>
      <c r="D21" s="76"/>
      <c r="E21" s="211"/>
      <c r="F21" s="212"/>
      <c r="G21" s="211"/>
      <c r="H21" s="212"/>
      <c r="I21" s="211">
        <f>SUM(I16:J20)</f>
        <v>0</v>
      </c>
      <c r="J21" s="222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07">
        <f>ZakladDPHSniVypocet</f>
        <v>0</v>
      </c>
      <c r="H23" s="208"/>
      <c r="I23" s="208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32">
        <f>ZakladDPHSni*SazbaDPH1/100</f>
        <v>0</v>
      </c>
      <c r="H24" s="233"/>
      <c r="I24" s="233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07">
        <f>ZakladDPHZaklVypocet</f>
        <v>0</v>
      </c>
      <c r="H25" s="208"/>
      <c r="I25" s="208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03">
        <f>ZakladDPHZakl*SazbaDPH2/100</f>
        <v>0</v>
      </c>
      <c r="H26" s="204"/>
      <c r="I26" s="204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05">
        <f>0</f>
        <v>0</v>
      </c>
      <c r="H27" s="205"/>
      <c r="I27" s="205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13">
        <f>ZakladDPHSniVypocet+ZakladDPHZaklVypocet</f>
        <v>0</v>
      </c>
      <c r="H28" s="213"/>
      <c r="I28" s="213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06">
        <f>ZakladDPHSni+DPHSni+ZakladDPHZakl+DPHZakl+Zaokrouhleni</f>
        <v>0</v>
      </c>
      <c r="H29" s="206"/>
      <c r="I29" s="206"/>
      <c r="J29" s="119" t="s">
        <v>56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.2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44067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31" t="s">
        <v>2</v>
      </c>
      <c r="E35" s="231"/>
      <c r="F35" s="5"/>
      <c r="G35" s="45"/>
      <c r="H35" s="13" t="s">
        <v>3</v>
      </c>
      <c r="I35" s="45"/>
      <c r="J35" s="12"/>
    </row>
    <row r="36" spans="1:10" ht="13.7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0</v>
      </c>
      <c r="B39" s="103" t="s">
        <v>54</v>
      </c>
      <c r="C39" s="234" t="s">
        <v>47</v>
      </c>
      <c r="D39" s="235"/>
      <c r="E39" s="235"/>
      <c r="F39" s="108">
        <f>'Rozpočet Pol'!AC237</f>
        <v>0</v>
      </c>
      <c r="G39" s="109">
        <f>'Rozpočet Pol'!AD237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36" t="s">
        <v>55</v>
      </c>
      <c r="C40" s="237"/>
      <c r="D40" s="237"/>
      <c r="E40" s="238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57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58</v>
      </c>
      <c r="G46" s="129"/>
      <c r="H46" s="129"/>
      <c r="I46" s="239" t="s">
        <v>28</v>
      </c>
      <c r="J46" s="239"/>
    </row>
    <row r="47" spans="1:10" ht="25.5" customHeight="1" x14ac:dyDescent="0.2">
      <c r="A47" s="122"/>
      <c r="B47" s="130" t="s">
        <v>59</v>
      </c>
      <c r="C47" s="241" t="s">
        <v>60</v>
      </c>
      <c r="D47" s="242"/>
      <c r="E47" s="242"/>
      <c r="F47" s="132" t="s">
        <v>23</v>
      </c>
      <c r="G47" s="133"/>
      <c r="H47" s="133"/>
      <c r="I47" s="240">
        <f>'Rozpočet Pol'!G8</f>
        <v>0</v>
      </c>
      <c r="J47" s="240"/>
    </row>
    <row r="48" spans="1:10" ht="25.5" customHeight="1" x14ac:dyDescent="0.2">
      <c r="A48" s="122"/>
      <c r="B48" s="124" t="s">
        <v>61</v>
      </c>
      <c r="C48" s="224" t="s">
        <v>62</v>
      </c>
      <c r="D48" s="225"/>
      <c r="E48" s="225"/>
      <c r="F48" s="134" t="s">
        <v>23</v>
      </c>
      <c r="G48" s="135"/>
      <c r="H48" s="135"/>
      <c r="I48" s="223">
        <f>'Rozpočet Pol'!G48</f>
        <v>0</v>
      </c>
      <c r="J48" s="223"/>
    </row>
    <row r="49" spans="1:10" ht="25.5" customHeight="1" x14ac:dyDescent="0.2">
      <c r="A49" s="122"/>
      <c r="B49" s="124" t="s">
        <v>63</v>
      </c>
      <c r="C49" s="224" t="s">
        <v>64</v>
      </c>
      <c r="D49" s="225"/>
      <c r="E49" s="225"/>
      <c r="F49" s="134" t="s">
        <v>23</v>
      </c>
      <c r="G49" s="135"/>
      <c r="H49" s="135"/>
      <c r="I49" s="223">
        <f>'Rozpočet Pol'!G76</f>
        <v>0</v>
      </c>
      <c r="J49" s="223"/>
    </row>
    <row r="50" spans="1:10" ht="25.5" customHeight="1" x14ac:dyDescent="0.2">
      <c r="A50" s="122"/>
      <c r="B50" s="124" t="s">
        <v>65</v>
      </c>
      <c r="C50" s="224" t="s">
        <v>66</v>
      </c>
      <c r="D50" s="225"/>
      <c r="E50" s="225"/>
      <c r="F50" s="134" t="s">
        <v>23</v>
      </c>
      <c r="G50" s="135"/>
      <c r="H50" s="135"/>
      <c r="I50" s="223">
        <f>'Rozpočet Pol'!G99</f>
        <v>0</v>
      </c>
      <c r="J50" s="223"/>
    </row>
    <row r="51" spans="1:10" ht="25.5" customHeight="1" x14ac:dyDescent="0.2">
      <c r="A51" s="122"/>
      <c r="B51" s="124" t="s">
        <v>67</v>
      </c>
      <c r="C51" s="224" t="s">
        <v>408</v>
      </c>
      <c r="D51" s="225"/>
      <c r="E51" s="225"/>
      <c r="F51" s="134" t="s">
        <v>23</v>
      </c>
      <c r="G51" s="135"/>
      <c r="H51" s="135"/>
      <c r="I51" s="223">
        <f>'Rozpočet Pol'!G141</f>
        <v>0</v>
      </c>
      <c r="J51" s="223"/>
    </row>
    <row r="52" spans="1:10" ht="25.5" customHeight="1" x14ac:dyDescent="0.2">
      <c r="A52" s="122"/>
      <c r="B52" s="124" t="s">
        <v>69</v>
      </c>
      <c r="C52" s="224" t="s">
        <v>70</v>
      </c>
      <c r="D52" s="225"/>
      <c r="E52" s="225"/>
      <c r="F52" s="134" t="s">
        <v>23</v>
      </c>
      <c r="G52" s="135"/>
      <c r="H52" s="135"/>
      <c r="I52" s="223">
        <f>'Rozpočet Pol'!G144</f>
        <v>0</v>
      </c>
      <c r="J52" s="223"/>
    </row>
    <row r="53" spans="1:10" ht="25.5" customHeight="1" x14ac:dyDescent="0.2">
      <c r="A53" s="122"/>
      <c r="B53" s="124" t="s">
        <v>71</v>
      </c>
      <c r="C53" s="224" t="s">
        <v>72</v>
      </c>
      <c r="D53" s="225"/>
      <c r="E53" s="225"/>
      <c r="F53" s="134" t="s">
        <v>23</v>
      </c>
      <c r="G53" s="135"/>
      <c r="H53" s="135"/>
      <c r="I53" s="223">
        <f>'Rozpočet Pol'!G167</f>
        <v>0</v>
      </c>
      <c r="J53" s="223"/>
    </row>
    <row r="54" spans="1:10" ht="25.5" customHeight="1" x14ac:dyDescent="0.2">
      <c r="A54" s="122"/>
      <c r="B54" s="131" t="s">
        <v>73</v>
      </c>
      <c r="C54" s="245" t="s">
        <v>74</v>
      </c>
      <c r="D54" s="246"/>
      <c r="E54" s="246"/>
      <c r="F54" s="136" t="s">
        <v>23</v>
      </c>
      <c r="G54" s="137"/>
      <c r="H54" s="137"/>
      <c r="I54" s="244">
        <f>'Rozpočet Pol'!G224</f>
        <v>0</v>
      </c>
      <c r="J54" s="244"/>
    </row>
    <row r="55" spans="1:10" ht="25.5" customHeight="1" x14ac:dyDescent="0.2">
      <c r="A55" s="123"/>
      <c r="B55" s="127" t="s">
        <v>1</v>
      </c>
      <c r="C55" s="127"/>
      <c r="D55" s="128"/>
      <c r="E55" s="128"/>
      <c r="F55" s="138"/>
      <c r="G55" s="139"/>
      <c r="H55" s="139"/>
      <c r="I55" s="243">
        <f>SUM(I47:I54)</f>
        <v>0</v>
      </c>
      <c r="J55" s="243"/>
    </row>
    <row r="56" spans="1:10" x14ac:dyDescent="0.2">
      <c r="F56" s="140"/>
      <c r="G56" s="96"/>
      <c r="H56" s="140"/>
      <c r="I56" s="96"/>
      <c r="J56" s="96"/>
    </row>
    <row r="57" spans="1:10" x14ac:dyDescent="0.2">
      <c r="F57" s="140"/>
      <c r="G57" s="96"/>
      <c r="H57" s="140"/>
      <c r="I57" s="96"/>
      <c r="J57" s="96"/>
    </row>
    <row r="58" spans="1:10" x14ac:dyDescent="0.2">
      <c r="F58" s="140"/>
      <c r="G58" s="96"/>
      <c r="H58" s="140"/>
      <c r="I58" s="96"/>
      <c r="J58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I55:J55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7" t="s">
        <v>6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79" t="s">
        <v>41</v>
      </c>
      <c r="B2" s="78"/>
      <c r="C2" s="249"/>
      <c r="D2" s="249"/>
      <c r="E2" s="249"/>
      <c r="F2" s="249"/>
      <c r="G2" s="250"/>
    </row>
    <row r="3" spans="1:7" ht="24.95" hidden="1" customHeight="1" x14ac:dyDescent="0.2">
      <c r="A3" s="79" t="s">
        <v>7</v>
      </c>
      <c r="B3" s="78"/>
      <c r="C3" s="249"/>
      <c r="D3" s="249"/>
      <c r="E3" s="249"/>
      <c r="F3" s="249"/>
      <c r="G3" s="250"/>
    </row>
    <row r="4" spans="1:7" ht="24.95" hidden="1" customHeight="1" x14ac:dyDescent="0.2">
      <c r="A4" s="79" t="s">
        <v>8</v>
      </c>
      <c r="B4" s="78"/>
      <c r="C4" s="249"/>
      <c r="D4" s="249"/>
      <c r="E4" s="249"/>
      <c r="F4" s="249"/>
      <c r="G4" s="250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247"/>
  <sheetViews>
    <sheetView tabSelected="1" topLeftCell="A228" workbookViewId="0">
      <selection activeCell="B237" sqref="B237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42578125" customWidth="1"/>
    <col min="5" max="5" width="10.42578125" customWidth="1"/>
    <col min="6" max="6" width="9.7109375" customWidth="1"/>
    <col min="7" max="7" width="12.570312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56" t="s">
        <v>6</v>
      </c>
      <c r="B1" s="256"/>
      <c r="C1" s="256"/>
      <c r="D1" s="256"/>
      <c r="E1" s="256"/>
      <c r="F1" s="256"/>
      <c r="G1" s="256"/>
      <c r="AE1" t="s">
        <v>78</v>
      </c>
    </row>
    <row r="2" spans="1:60" ht="24.95" customHeight="1" x14ac:dyDescent="0.2">
      <c r="A2" s="145" t="s">
        <v>77</v>
      </c>
      <c r="B2" s="143"/>
      <c r="C2" s="257" t="s">
        <v>47</v>
      </c>
      <c r="D2" s="258"/>
      <c r="E2" s="258"/>
      <c r="F2" s="258"/>
      <c r="G2" s="259"/>
      <c r="AE2" t="s">
        <v>79</v>
      </c>
    </row>
    <row r="3" spans="1:60" ht="24.95" customHeight="1" x14ac:dyDescent="0.2">
      <c r="A3" s="146" t="s">
        <v>7</v>
      </c>
      <c r="B3" s="144"/>
      <c r="C3" s="260" t="s">
        <v>43</v>
      </c>
      <c r="D3" s="261"/>
      <c r="E3" s="261"/>
      <c r="F3" s="261"/>
      <c r="G3" s="262"/>
      <c r="AE3" t="s">
        <v>80</v>
      </c>
    </row>
    <row r="4" spans="1:60" ht="24.95" hidden="1" customHeight="1" x14ac:dyDescent="0.2">
      <c r="A4" s="146" t="s">
        <v>8</v>
      </c>
      <c r="B4" s="144"/>
      <c r="C4" s="260"/>
      <c r="D4" s="261"/>
      <c r="E4" s="261"/>
      <c r="F4" s="261"/>
      <c r="G4" s="262"/>
      <c r="AE4" t="s">
        <v>81</v>
      </c>
    </row>
    <row r="5" spans="1:60" hidden="1" x14ac:dyDescent="0.2">
      <c r="A5" s="147" t="s">
        <v>82</v>
      </c>
      <c r="B5" s="148"/>
      <c r="C5" s="149"/>
      <c r="D5" s="150"/>
      <c r="E5" s="150"/>
      <c r="F5" s="150"/>
      <c r="G5" s="151"/>
      <c r="AE5" t="s">
        <v>83</v>
      </c>
    </row>
    <row r="7" spans="1:60" ht="38.25" x14ac:dyDescent="0.2">
      <c r="A7" s="157" t="s">
        <v>84</v>
      </c>
      <c r="B7" s="158" t="s">
        <v>85</v>
      </c>
      <c r="C7" s="158" t="s">
        <v>86</v>
      </c>
      <c r="D7" s="157" t="s">
        <v>87</v>
      </c>
      <c r="E7" s="157" t="s">
        <v>88</v>
      </c>
      <c r="F7" s="152" t="s">
        <v>89</v>
      </c>
      <c r="G7" s="174" t="s">
        <v>28</v>
      </c>
      <c r="H7" s="175" t="s">
        <v>29</v>
      </c>
      <c r="I7" s="175" t="s">
        <v>90</v>
      </c>
      <c r="J7" s="175" t="s">
        <v>30</v>
      </c>
      <c r="K7" s="175" t="s">
        <v>91</v>
      </c>
      <c r="L7" s="175" t="s">
        <v>92</v>
      </c>
      <c r="M7" s="175" t="s">
        <v>93</v>
      </c>
      <c r="N7" s="175" t="s">
        <v>94</v>
      </c>
      <c r="O7" s="175" t="s">
        <v>95</v>
      </c>
      <c r="P7" s="175" t="s">
        <v>96</v>
      </c>
      <c r="Q7" s="175" t="s">
        <v>97</v>
      </c>
      <c r="R7" s="175" t="s">
        <v>98</v>
      </c>
      <c r="S7" s="175" t="s">
        <v>99</v>
      </c>
      <c r="T7" s="175" t="s">
        <v>100</v>
      </c>
      <c r="U7" s="160" t="s">
        <v>101</v>
      </c>
    </row>
    <row r="8" spans="1:60" x14ac:dyDescent="0.2">
      <c r="A8" s="176" t="s">
        <v>102</v>
      </c>
      <c r="B8" s="177" t="s">
        <v>59</v>
      </c>
      <c r="C8" s="178" t="s">
        <v>60</v>
      </c>
      <c r="D8" s="159"/>
      <c r="E8" s="179"/>
      <c r="F8" s="180"/>
      <c r="G8" s="180">
        <f>SUMIF(AE9:AE47,"&lt;&gt;NOR",G9:G47)</f>
        <v>0</v>
      </c>
      <c r="H8" s="180"/>
      <c r="I8" s="180">
        <f>SUM(I9:I47)</f>
        <v>0</v>
      </c>
      <c r="J8" s="180"/>
      <c r="K8" s="180">
        <f>SUM(K9:K47)</f>
        <v>0</v>
      </c>
      <c r="L8" s="180"/>
      <c r="M8" s="180">
        <f>SUM(M9:M47)</f>
        <v>0</v>
      </c>
      <c r="N8" s="159"/>
      <c r="O8" s="159">
        <f>SUM(O9:O47)</f>
        <v>42.30997</v>
      </c>
      <c r="P8" s="159"/>
      <c r="Q8" s="159">
        <f>SUM(Q9:Q47)</f>
        <v>8.2171299999999992</v>
      </c>
      <c r="R8" s="159"/>
      <c r="S8" s="159"/>
      <c r="T8" s="176"/>
      <c r="U8" s="159">
        <f>SUM(U9:U47)</f>
        <v>238.97999999999996</v>
      </c>
      <c r="AE8" t="s">
        <v>103</v>
      </c>
    </row>
    <row r="9" spans="1:60" outlineLevel="1" x14ac:dyDescent="0.2">
      <c r="A9" s="154">
        <v>1</v>
      </c>
      <c r="B9" s="161" t="s">
        <v>104</v>
      </c>
      <c r="C9" s="192" t="s">
        <v>105</v>
      </c>
      <c r="D9" s="163" t="s">
        <v>106</v>
      </c>
      <c r="E9" s="168">
        <v>3.67</v>
      </c>
      <c r="F9" s="171"/>
      <c r="G9" s="172">
        <f>ROUND(E9*F9,2)</f>
        <v>0</v>
      </c>
      <c r="H9" s="171"/>
      <c r="I9" s="172">
        <f>ROUND(E9*H9,2)</f>
        <v>0</v>
      </c>
      <c r="J9" s="171"/>
      <c r="K9" s="172">
        <f>ROUND(E9*J9,2)</f>
        <v>0</v>
      </c>
      <c r="L9" s="172">
        <v>21</v>
      </c>
      <c r="M9" s="172">
        <f>G9*(1+L9/100)</f>
        <v>0</v>
      </c>
      <c r="N9" s="163">
        <v>0</v>
      </c>
      <c r="O9" s="163">
        <f>ROUND(E9*N9,5)</f>
        <v>0</v>
      </c>
      <c r="P9" s="163">
        <v>2.2000000000000002</v>
      </c>
      <c r="Q9" s="163">
        <f>ROUND(E9*P9,5)</f>
        <v>8.0739999999999998</v>
      </c>
      <c r="R9" s="163"/>
      <c r="S9" s="163"/>
      <c r="T9" s="164">
        <v>3.8580000000000001</v>
      </c>
      <c r="U9" s="163">
        <f>ROUND(E9*T9,2)</f>
        <v>14.16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107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54"/>
      <c r="B10" s="161"/>
      <c r="C10" s="193" t="s">
        <v>108</v>
      </c>
      <c r="D10" s="165"/>
      <c r="E10" s="169">
        <v>3.67</v>
      </c>
      <c r="F10" s="172"/>
      <c r="G10" s="172"/>
      <c r="H10" s="172"/>
      <c r="I10" s="172"/>
      <c r="J10" s="172"/>
      <c r="K10" s="172"/>
      <c r="L10" s="172"/>
      <c r="M10" s="172"/>
      <c r="N10" s="163"/>
      <c r="O10" s="163"/>
      <c r="P10" s="163"/>
      <c r="Q10" s="163"/>
      <c r="R10" s="163"/>
      <c r="S10" s="163"/>
      <c r="T10" s="164"/>
      <c r="U10" s="163"/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109</v>
      </c>
      <c r="AF10" s="153">
        <v>0</v>
      </c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54">
        <v>2</v>
      </c>
      <c r="B11" s="161" t="s">
        <v>110</v>
      </c>
      <c r="C11" s="192" t="s">
        <v>111</v>
      </c>
      <c r="D11" s="163" t="s">
        <v>106</v>
      </c>
      <c r="E11" s="168">
        <v>3.67</v>
      </c>
      <c r="F11" s="171"/>
      <c r="G11" s="172">
        <f>ROUND(E11*F11,2)</f>
        <v>0</v>
      </c>
      <c r="H11" s="171"/>
      <c r="I11" s="172">
        <f>ROUND(E11*H11,2)</f>
        <v>0</v>
      </c>
      <c r="J11" s="171"/>
      <c r="K11" s="172">
        <f>ROUND(E11*J11,2)</f>
        <v>0</v>
      </c>
      <c r="L11" s="172">
        <v>21</v>
      </c>
      <c r="M11" s="172">
        <f>G11*(1+L11/100)</f>
        <v>0</v>
      </c>
      <c r="N11" s="163">
        <v>7.3999999999999999E-4</v>
      </c>
      <c r="O11" s="163">
        <f>ROUND(E11*N11,5)</f>
        <v>2.7200000000000002E-3</v>
      </c>
      <c r="P11" s="163">
        <v>3.9E-2</v>
      </c>
      <c r="Q11" s="163">
        <f>ROUND(E11*P11,5)</f>
        <v>0.14313000000000001</v>
      </c>
      <c r="R11" s="163"/>
      <c r="S11" s="163"/>
      <c r="T11" s="164">
        <v>0.17263999999999999</v>
      </c>
      <c r="U11" s="163">
        <f>ROUND(E11*T11,2)</f>
        <v>0.63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112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54"/>
      <c r="B12" s="161"/>
      <c r="C12" s="193" t="s">
        <v>108</v>
      </c>
      <c r="D12" s="165"/>
      <c r="E12" s="169">
        <v>3.67</v>
      </c>
      <c r="F12" s="172"/>
      <c r="G12" s="172"/>
      <c r="H12" s="172"/>
      <c r="I12" s="172"/>
      <c r="J12" s="172"/>
      <c r="K12" s="172"/>
      <c r="L12" s="172"/>
      <c r="M12" s="172"/>
      <c r="N12" s="163"/>
      <c r="O12" s="163"/>
      <c r="P12" s="163"/>
      <c r="Q12" s="163"/>
      <c r="R12" s="163"/>
      <c r="S12" s="163"/>
      <c r="T12" s="164"/>
      <c r="U12" s="163"/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109</v>
      </c>
      <c r="AF12" s="153">
        <v>0</v>
      </c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3</v>
      </c>
      <c r="B13" s="161" t="s">
        <v>113</v>
      </c>
      <c r="C13" s="192" t="s">
        <v>114</v>
      </c>
      <c r="D13" s="163" t="s">
        <v>115</v>
      </c>
      <c r="E13" s="168">
        <v>15</v>
      </c>
      <c r="F13" s="171"/>
      <c r="G13" s="172">
        <f>ROUND(E13*F13,2)</f>
        <v>0</v>
      </c>
      <c r="H13" s="171"/>
      <c r="I13" s="172">
        <f>ROUND(E13*H13,2)</f>
        <v>0</v>
      </c>
      <c r="J13" s="171"/>
      <c r="K13" s="172">
        <f>ROUND(E13*J13,2)</f>
        <v>0</v>
      </c>
      <c r="L13" s="172">
        <v>21</v>
      </c>
      <c r="M13" s="172">
        <f>G13*(1+L13/100)</f>
        <v>0</v>
      </c>
      <c r="N13" s="163">
        <v>0</v>
      </c>
      <c r="O13" s="163">
        <f>ROUND(E13*N13,5)</f>
        <v>0</v>
      </c>
      <c r="P13" s="163">
        <v>0</v>
      </c>
      <c r="Q13" s="163">
        <f>ROUND(E13*P13,5)</f>
        <v>0</v>
      </c>
      <c r="R13" s="163"/>
      <c r="S13" s="163"/>
      <c r="T13" s="164">
        <v>0.49</v>
      </c>
      <c r="U13" s="163">
        <f>ROUND(E13*T13,2)</f>
        <v>7.35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107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4</v>
      </c>
      <c r="B14" s="161" t="s">
        <v>116</v>
      </c>
      <c r="C14" s="192" t="s">
        <v>117</v>
      </c>
      <c r="D14" s="163" t="s">
        <v>106</v>
      </c>
      <c r="E14" s="168">
        <v>35.299999999999997</v>
      </c>
      <c r="F14" s="171"/>
      <c r="G14" s="172">
        <f>ROUND(E14*F14,2)</f>
        <v>0</v>
      </c>
      <c r="H14" s="171"/>
      <c r="I14" s="172">
        <f>ROUND(E14*H14,2)</f>
        <v>0</v>
      </c>
      <c r="J14" s="171"/>
      <c r="K14" s="172">
        <f>ROUND(E14*J14,2)</f>
        <v>0</v>
      </c>
      <c r="L14" s="172">
        <v>21</v>
      </c>
      <c r="M14" s="172">
        <f>G14*(1+L14/100)</f>
        <v>0</v>
      </c>
      <c r="N14" s="163">
        <v>0</v>
      </c>
      <c r="O14" s="163">
        <f>ROUND(E14*N14,5)</f>
        <v>0</v>
      </c>
      <c r="P14" s="163">
        <v>0</v>
      </c>
      <c r="Q14" s="163">
        <f>ROUND(E14*P14,5)</f>
        <v>0</v>
      </c>
      <c r="R14" s="163"/>
      <c r="S14" s="163"/>
      <c r="T14" s="164">
        <v>4.2999999999999997E-2</v>
      </c>
      <c r="U14" s="163">
        <f>ROUND(E14*T14,2)</f>
        <v>1.52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107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>
        <v>5</v>
      </c>
      <c r="B15" s="161" t="s">
        <v>118</v>
      </c>
      <c r="C15" s="192" t="s">
        <v>119</v>
      </c>
      <c r="D15" s="163" t="s">
        <v>120</v>
      </c>
      <c r="E15" s="168">
        <v>10.199999999999999</v>
      </c>
      <c r="F15" s="171"/>
      <c r="G15" s="172">
        <f>ROUND(E15*F15,2)</f>
        <v>0</v>
      </c>
      <c r="H15" s="171"/>
      <c r="I15" s="172">
        <f>ROUND(E15*H15,2)</f>
        <v>0</v>
      </c>
      <c r="J15" s="171"/>
      <c r="K15" s="172">
        <f>ROUND(E15*J15,2)</f>
        <v>0</v>
      </c>
      <c r="L15" s="172">
        <v>21</v>
      </c>
      <c r="M15" s="172">
        <f>G15*(1+L15/100)</f>
        <v>0</v>
      </c>
      <c r="N15" s="163">
        <v>0</v>
      </c>
      <c r="O15" s="163">
        <f>ROUND(E15*N15,5)</f>
        <v>0</v>
      </c>
      <c r="P15" s="163">
        <v>0</v>
      </c>
      <c r="Q15" s="163">
        <f>ROUND(E15*P15,5)</f>
        <v>0</v>
      </c>
      <c r="R15" s="163"/>
      <c r="S15" s="163"/>
      <c r="T15" s="164">
        <v>0.107</v>
      </c>
      <c r="U15" s="163">
        <f>ROUND(E15*T15,2)</f>
        <v>1.0900000000000001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107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54">
        <v>6</v>
      </c>
      <c r="B16" s="161" t="s">
        <v>121</v>
      </c>
      <c r="C16" s="192" t="s">
        <v>122</v>
      </c>
      <c r="D16" s="163" t="s">
        <v>120</v>
      </c>
      <c r="E16" s="168">
        <v>310</v>
      </c>
      <c r="F16" s="171"/>
      <c r="G16" s="172">
        <f>ROUND(E16*F16,2)</f>
        <v>0</v>
      </c>
      <c r="H16" s="171"/>
      <c r="I16" s="172">
        <f>ROUND(E16*H16,2)</f>
        <v>0</v>
      </c>
      <c r="J16" s="171"/>
      <c r="K16" s="172">
        <f>ROUND(E16*J16,2)</f>
        <v>0</v>
      </c>
      <c r="L16" s="172">
        <v>21</v>
      </c>
      <c r="M16" s="172">
        <f>G16*(1+L16/100)</f>
        <v>0</v>
      </c>
      <c r="N16" s="163">
        <v>0</v>
      </c>
      <c r="O16" s="163">
        <f>ROUND(E16*N16,5)</f>
        <v>0</v>
      </c>
      <c r="P16" s="163">
        <v>0</v>
      </c>
      <c r="Q16" s="163">
        <f>ROUND(E16*P16,5)</f>
        <v>0</v>
      </c>
      <c r="R16" s="163"/>
      <c r="S16" s="163"/>
      <c r="T16" s="164">
        <v>0.153</v>
      </c>
      <c r="U16" s="163">
        <f>ROUND(E16*T16,2)</f>
        <v>47.43</v>
      </c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107</v>
      </c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54">
        <v>7</v>
      </c>
      <c r="B17" s="161" t="s">
        <v>123</v>
      </c>
      <c r="C17" s="192" t="s">
        <v>124</v>
      </c>
      <c r="D17" s="163" t="s">
        <v>106</v>
      </c>
      <c r="E17" s="168">
        <v>3.5</v>
      </c>
      <c r="F17" s="171"/>
      <c r="G17" s="172">
        <f>ROUND(E17*F17,2)</f>
        <v>0</v>
      </c>
      <c r="H17" s="171"/>
      <c r="I17" s="172">
        <f>ROUND(E17*H17,2)</f>
        <v>0</v>
      </c>
      <c r="J17" s="171"/>
      <c r="K17" s="172">
        <f>ROUND(E17*J17,2)</f>
        <v>0</v>
      </c>
      <c r="L17" s="172">
        <v>21</v>
      </c>
      <c r="M17" s="172">
        <f>G17*(1+L17/100)</f>
        <v>0</v>
      </c>
      <c r="N17" s="163">
        <v>0</v>
      </c>
      <c r="O17" s="163">
        <f>ROUND(E17*N17,5)</f>
        <v>0</v>
      </c>
      <c r="P17" s="163">
        <v>0</v>
      </c>
      <c r="Q17" s="163">
        <f>ROUND(E17*P17,5)</f>
        <v>0</v>
      </c>
      <c r="R17" s="163"/>
      <c r="S17" s="163"/>
      <c r="T17" s="164">
        <v>3.1E-2</v>
      </c>
      <c r="U17" s="163">
        <f>ROUND(E17*T17,2)</f>
        <v>0.11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107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54"/>
      <c r="B18" s="161"/>
      <c r="C18" s="251" t="s">
        <v>125</v>
      </c>
      <c r="D18" s="252"/>
      <c r="E18" s="253"/>
      <c r="F18" s="254"/>
      <c r="G18" s="255"/>
      <c r="H18" s="172"/>
      <c r="I18" s="172"/>
      <c r="J18" s="172"/>
      <c r="K18" s="172"/>
      <c r="L18" s="172"/>
      <c r="M18" s="172"/>
      <c r="N18" s="163"/>
      <c r="O18" s="163"/>
      <c r="P18" s="163"/>
      <c r="Q18" s="163"/>
      <c r="R18" s="163"/>
      <c r="S18" s="163"/>
      <c r="T18" s="164"/>
      <c r="U18" s="163"/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126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6" t="str">
        <f>C18</f>
        <v>doplnění zeminy do děr po pařezech</v>
      </c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8</v>
      </c>
      <c r="B19" s="161" t="s">
        <v>127</v>
      </c>
      <c r="C19" s="192" t="s">
        <v>128</v>
      </c>
      <c r="D19" s="163" t="s">
        <v>120</v>
      </c>
      <c r="E19" s="168">
        <v>513</v>
      </c>
      <c r="F19" s="171"/>
      <c r="G19" s="172">
        <f>ROUND(E19*F19,2)</f>
        <v>0</v>
      </c>
      <c r="H19" s="171"/>
      <c r="I19" s="172">
        <f>ROUND(E19*H19,2)</f>
        <v>0</v>
      </c>
      <c r="J19" s="171"/>
      <c r="K19" s="172">
        <f>ROUND(E19*J19,2)</f>
        <v>0</v>
      </c>
      <c r="L19" s="172">
        <v>21</v>
      </c>
      <c r="M19" s="172">
        <f>G19*(1+L19/100)</f>
        <v>0</v>
      </c>
      <c r="N19" s="163">
        <v>0</v>
      </c>
      <c r="O19" s="163">
        <f>ROUND(E19*N19,5)</f>
        <v>0</v>
      </c>
      <c r="P19" s="163">
        <v>0</v>
      </c>
      <c r="Q19" s="163">
        <f>ROUND(E19*P19,5)</f>
        <v>0</v>
      </c>
      <c r="R19" s="163"/>
      <c r="S19" s="163"/>
      <c r="T19" s="164">
        <v>1.9E-2</v>
      </c>
      <c r="U19" s="163">
        <f>ROUND(E19*T19,2)</f>
        <v>9.75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107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54">
        <v>9</v>
      </c>
      <c r="B20" s="161" t="s">
        <v>129</v>
      </c>
      <c r="C20" s="192" t="s">
        <v>130</v>
      </c>
      <c r="D20" s="163" t="s">
        <v>120</v>
      </c>
      <c r="E20" s="168">
        <v>453.56</v>
      </c>
      <c r="F20" s="171"/>
      <c r="G20" s="172">
        <f>ROUND(E20*F20,2)</f>
        <v>0</v>
      </c>
      <c r="H20" s="171"/>
      <c r="I20" s="172">
        <f>ROUND(E20*H20,2)</f>
        <v>0</v>
      </c>
      <c r="J20" s="171"/>
      <c r="K20" s="172">
        <f>ROUND(E20*J20,2)</f>
        <v>0</v>
      </c>
      <c r="L20" s="172">
        <v>21</v>
      </c>
      <c r="M20" s="172">
        <f>G20*(1+L20/100)</f>
        <v>0</v>
      </c>
      <c r="N20" s="163">
        <v>0</v>
      </c>
      <c r="O20" s="163">
        <f>ROUND(E20*N20,5)</f>
        <v>0</v>
      </c>
      <c r="P20" s="163">
        <v>0</v>
      </c>
      <c r="Q20" s="163">
        <f>ROUND(E20*P20,5)</f>
        <v>0</v>
      </c>
      <c r="R20" s="163"/>
      <c r="S20" s="163"/>
      <c r="T20" s="164">
        <v>2E-3</v>
      </c>
      <c r="U20" s="163">
        <f>ROUND(E20*T20,2)</f>
        <v>0.91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107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/>
      <c r="B21" s="161"/>
      <c r="C21" s="193" t="s">
        <v>131</v>
      </c>
      <c r="D21" s="165"/>
      <c r="E21" s="169">
        <v>415.1</v>
      </c>
      <c r="F21" s="172"/>
      <c r="G21" s="172"/>
      <c r="H21" s="172"/>
      <c r="I21" s="172"/>
      <c r="J21" s="172"/>
      <c r="K21" s="172"/>
      <c r="L21" s="172"/>
      <c r="M21" s="172"/>
      <c r="N21" s="163"/>
      <c r="O21" s="163"/>
      <c r="P21" s="163"/>
      <c r="Q21" s="163"/>
      <c r="R21" s="163"/>
      <c r="S21" s="163"/>
      <c r="T21" s="164"/>
      <c r="U21" s="163"/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109</v>
      </c>
      <c r="AF21" s="153">
        <v>0</v>
      </c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54"/>
      <c r="B22" s="161"/>
      <c r="C22" s="193" t="s">
        <v>132</v>
      </c>
      <c r="D22" s="165"/>
      <c r="E22" s="169">
        <v>38.46</v>
      </c>
      <c r="F22" s="172"/>
      <c r="G22" s="172"/>
      <c r="H22" s="172"/>
      <c r="I22" s="172"/>
      <c r="J22" s="172"/>
      <c r="K22" s="172"/>
      <c r="L22" s="172"/>
      <c r="M22" s="172"/>
      <c r="N22" s="163"/>
      <c r="O22" s="163"/>
      <c r="P22" s="163"/>
      <c r="Q22" s="163"/>
      <c r="R22" s="163"/>
      <c r="S22" s="163"/>
      <c r="T22" s="164"/>
      <c r="U22" s="163"/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109</v>
      </c>
      <c r="AF22" s="153">
        <v>0</v>
      </c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54">
        <v>10</v>
      </c>
      <c r="B23" s="161" t="s">
        <v>133</v>
      </c>
      <c r="C23" s="192" t="s">
        <v>134</v>
      </c>
      <c r="D23" s="163" t="s">
        <v>106</v>
      </c>
      <c r="E23" s="168">
        <v>76.77</v>
      </c>
      <c r="F23" s="171"/>
      <c r="G23" s="172">
        <f>ROUND(E23*F23,2)</f>
        <v>0</v>
      </c>
      <c r="H23" s="171"/>
      <c r="I23" s="172">
        <f>ROUND(E23*H23,2)</f>
        <v>0</v>
      </c>
      <c r="J23" s="171"/>
      <c r="K23" s="172">
        <f>ROUND(E23*J23,2)</f>
        <v>0</v>
      </c>
      <c r="L23" s="172">
        <v>21</v>
      </c>
      <c r="M23" s="172">
        <f>G23*(1+L23/100)</f>
        <v>0</v>
      </c>
      <c r="N23" s="163">
        <v>0</v>
      </c>
      <c r="O23" s="163">
        <f>ROUND(E23*N23,5)</f>
        <v>0</v>
      </c>
      <c r="P23" s="163">
        <v>0</v>
      </c>
      <c r="Q23" s="163">
        <f>ROUND(E23*P23,5)</f>
        <v>0</v>
      </c>
      <c r="R23" s="163"/>
      <c r="S23" s="163"/>
      <c r="T23" s="164">
        <v>7.3999999999999996E-2</v>
      </c>
      <c r="U23" s="163">
        <f>ROUND(E23*T23,2)</f>
        <v>5.68</v>
      </c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107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/>
      <c r="B24" s="161"/>
      <c r="C24" s="193" t="s">
        <v>135</v>
      </c>
      <c r="D24" s="165"/>
      <c r="E24" s="169">
        <v>26.5</v>
      </c>
      <c r="F24" s="172"/>
      <c r="G24" s="172"/>
      <c r="H24" s="172"/>
      <c r="I24" s="172"/>
      <c r="J24" s="172"/>
      <c r="K24" s="172"/>
      <c r="L24" s="172"/>
      <c r="M24" s="172"/>
      <c r="N24" s="163"/>
      <c r="O24" s="163"/>
      <c r="P24" s="163"/>
      <c r="Q24" s="163"/>
      <c r="R24" s="163"/>
      <c r="S24" s="163"/>
      <c r="T24" s="164"/>
      <c r="U24" s="163"/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109</v>
      </c>
      <c r="AF24" s="153">
        <v>0</v>
      </c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/>
      <c r="B25" s="161"/>
      <c r="C25" s="193" t="s">
        <v>136</v>
      </c>
      <c r="D25" s="165"/>
      <c r="E25" s="169">
        <v>50.27</v>
      </c>
      <c r="F25" s="172"/>
      <c r="G25" s="172"/>
      <c r="H25" s="172"/>
      <c r="I25" s="172"/>
      <c r="J25" s="172"/>
      <c r="K25" s="172"/>
      <c r="L25" s="172"/>
      <c r="M25" s="172"/>
      <c r="N25" s="163"/>
      <c r="O25" s="163"/>
      <c r="P25" s="163"/>
      <c r="Q25" s="163"/>
      <c r="R25" s="163"/>
      <c r="S25" s="163"/>
      <c r="T25" s="164"/>
      <c r="U25" s="163"/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109</v>
      </c>
      <c r="AF25" s="153">
        <v>0</v>
      </c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>
        <v>11</v>
      </c>
      <c r="B26" s="161" t="s">
        <v>137</v>
      </c>
      <c r="C26" s="192" t="s">
        <v>138</v>
      </c>
      <c r="D26" s="163" t="s">
        <v>120</v>
      </c>
      <c r="E26" s="168">
        <v>415.1</v>
      </c>
      <c r="F26" s="171"/>
      <c r="G26" s="172">
        <f>ROUND(E26*F26,2)</f>
        <v>0</v>
      </c>
      <c r="H26" s="171"/>
      <c r="I26" s="172">
        <f>ROUND(E26*H26,2)</f>
        <v>0</v>
      </c>
      <c r="J26" s="171"/>
      <c r="K26" s="172">
        <f>ROUND(E26*J26,2)</f>
        <v>0</v>
      </c>
      <c r="L26" s="172">
        <v>21</v>
      </c>
      <c r="M26" s="172">
        <f>G26*(1+L26/100)</f>
        <v>0</v>
      </c>
      <c r="N26" s="163">
        <v>0</v>
      </c>
      <c r="O26" s="163">
        <f>ROUND(E26*N26,5)</f>
        <v>0</v>
      </c>
      <c r="P26" s="163">
        <v>0</v>
      </c>
      <c r="Q26" s="163">
        <f>ROUND(E26*P26,5)</f>
        <v>0</v>
      </c>
      <c r="R26" s="163"/>
      <c r="S26" s="163"/>
      <c r="T26" s="164">
        <v>1E-3</v>
      </c>
      <c r="U26" s="163">
        <f>ROUND(E26*T26,2)</f>
        <v>0.42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107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>
        <v>12</v>
      </c>
      <c r="B27" s="161" t="s">
        <v>139</v>
      </c>
      <c r="C27" s="192" t="s">
        <v>140</v>
      </c>
      <c r="D27" s="163" t="s">
        <v>120</v>
      </c>
      <c r="E27" s="168">
        <v>415.1</v>
      </c>
      <c r="F27" s="171"/>
      <c r="G27" s="172">
        <f>ROUND(E27*F27,2)</f>
        <v>0</v>
      </c>
      <c r="H27" s="171"/>
      <c r="I27" s="172">
        <f>ROUND(E27*H27,2)</f>
        <v>0</v>
      </c>
      <c r="J27" s="171"/>
      <c r="K27" s="172">
        <f>ROUND(E27*J27,2)</f>
        <v>0</v>
      </c>
      <c r="L27" s="172">
        <v>21</v>
      </c>
      <c r="M27" s="172">
        <f>G27*(1+L27/100)</f>
        <v>0</v>
      </c>
      <c r="N27" s="163">
        <v>0</v>
      </c>
      <c r="O27" s="163">
        <f>ROUND(E27*N27,5)</f>
        <v>0</v>
      </c>
      <c r="P27" s="163">
        <v>0</v>
      </c>
      <c r="Q27" s="163">
        <f>ROUND(E27*P27,5)</f>
        <v>0</v>
      </c>
      <c r="R27" s="163"/>
      <c r="S27" s="163"/>
      <c r="T27" s="164">
        <v>2E-3</v>
      </c>
      <c r="U27" s="163">
        <f>ROUND(E27*T27,2)</f>
        <v>0.83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107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>
        <v>13</v>
      </c>
      <c r="B28" s="161" t="s">
        <v>141</v>
      </c>
      <c r="C28" s="192" t="s">
        <v>142</v>
      </c>
      <c r="D28" s="163" t="s">
        <v>106</v>
      </c>
      <c r="E28" s="168">
        <v>53</v>
      </c>
      <c r="F28" s="171"/>
      <c r="G28" s="172">
        <f>ROUND(E28*F28,2)</f>
        <v>0</v>
      </c>
      <c r="H28" s="171"/>
      <c r="I28" s="172">
        <f>ROUND(E28*H28,2)</f>
        <v>0</v>
      </c>
      <c r="J28" s="171"/>
      <c r="K28" s="172">
        <f>ROUND(E28*J28,2)</f>
        <v>0</v>
      </c>
      <c r="L28" s="172">
        <v>21</v>
      </c>
      <c r="M28" s="172">
        <f>G28*(1+L28/100)</f>
        <v>0</v>
      </c>
      <c r="N28" s="163">
        <v>0</v>
      </c>
      <c r="O28" s="163">
        <f>ROUND(E28*N28,5)</f>
        <v>0</v>
      </c>
      <c r="P28" s="163">
        <v>0</v>
      </c>
      <c r="Q28" s="163">
        <f>ROUND(E28*P28,5)</f>
        <v>0</v>
      </c>
      <c r="R28" s="163"/>
      <c r="S28" s="163"/>
      <c r="T28" s="164">
        <v>9.5200000000000007E-2</v>
      </c>
      <c r="U28" s="163">
        <f>ROUND(E28*T28,2)</f>
        <v>5.05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107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54"/>
      <c r="B29" s="161"/>
      <c r="C29" s="193" t="s">
        <v>143</v>
      </c>
      <c r="D29" s="165"/>
      <c r="E29" s="169">
        <v>53</v>
      </c>
      <c r="F29" s="172"/>
      <c r="G29" s="172"/>
      <c r="H29" s="172"/>
      <c r="I29" s="172"/>
      <c r="J29" s="172"/>
      <c r="K29" s="172"/>
      <c r="L29" s="172"/>
      <c r="M29" s="172"/>
      <c r="N29" s="163"/>
      <c r="O29" s="163"/>
      <c r="P29" s="163"/>
      <c r="Q29" s="163"/>
      <c r="R29" s="163"/>
      <c r="S29" s="163"/>
      <c r="T29" s="164"/>
      <c r="U29" s="163"/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109</v>
      </c>
      <c r="AF29" s="153">
        <v>0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54">
        <v>14</v>
      </c>
      <c r="B30" s="161" t="s">
        <v>144</v>
      </c>
      <c r="C30" s="192" t="s">
        <v>145</v>
      </c>
      <c r="D30" s="163" t="s">
        <v>115</v>
      </c>
      <c r="E30" s="168">
        <v>23</v>
      </c>
      <c r="F30" s="171"/>
      <c r="G30" s="172">
        <f>ROUND(E30*F30,2)</f>
        <v>0</v>
      </c>
      <c r="H30" s="171"/>
      <c r="I30" s="172">
        <f>ROUND(E30*H30,2)</f>
        <v>0</v>
      </c>
      <c r="J30" s="171"/>
      <c r="K30" s="172">
        <f>ROUND(E30*J30,2)</f>
        <v>0</v>
      </c>
      <c r="L30" s="172">
        <v>21</v>
      </c>
      <c r="M30" s="172">
        <f>G30*(1+L30/100)</f>
        <v>0</v>
      </c>
      <c r="N30" s="163">
        <v>5.0000000000000002E-5</v>
      </c>
      <c r="O30" s="163">
        <f>ROUND(E30*N30,5)</f>
        <v>1.15E-3</v>
      </c>
      <c r="P30" s="163">
        <v>0</v>
      </c>
      <c r="Q30" s="163">
        <f>ROUND(E30*P30,5)</f>
        <v>0</v>
      </c>
      <c r="R30" s="163"/>
      <c r="S30" s="163"/>
      <c r="T30" s="164">
        <v>0.65900000000000003</v>
      </c>
      <c r="U30" s="163">
        <f>ROUND(E30*T30,2)</f>
        <v>15.16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107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54">
        <v>15</v>
      </c>
      <c r="B31" s="161" t="s">
        <v>146</v>
      </c>
      <c r="C31" s="192" t="s">
        <v>147</v>
      </c>
      <c r="D31" s="163" t="s">
        <v>148</v>
      </c>
      <c r="E31" s="168">
        <v>42.305999999999997</v>
      </c>
      <c r="F31" s="171"/>
      <c r="G31" s="172">
        <f>ROUND(E31*F31,2)</f>
        <v>0</v>
      </c>
      <c r="H31" s="171"/>
      <c r="I31" s="172">
        <f>ROUND(E31*H31,2)</f>
        <v>0</v>
      </c>
      <c r="J31" s="171"/>
      <c r="K31" s="172">
        <f>ROUND(E31*J31,2)</f>
        <v>0</v>
      </c>
      <c r="L31" s="172">
        <v>21</v>
      </c>
      <c r="M31" s="172">
        <f>G31*(1+L31/100)</f>
        <v>0</v>
      </c>
      <c r="N31" s="163">
        <v>0</v>
      </c>
      <c r="O31" s="163">
        <f>ROUND(E31*N31,5)</f>
        <v>0</v>
      </c>
      <c r="P31" s="163">
        <v>0</v>
      </c>
      <c r="Q31" s="163">
        <f>ROUND(E31*P31,5)</f>
        <v>0</v>
      </c>
      <c r="R31" s="163"/>
      <c r="S31" s="163"/>
      <c r="T31" s="164">
        <v>1.603</v>
      </c>
      <c r="U31" s="163">
        <f>ROUND(E31*T31,2)</f>
        <v>67.819999999999993</v>
      </c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107</v>
      </c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54"/>
      <c r="B32" s="161"/>
      <c r="C32" s="251" t="s">
        <v>149</v>
      </c>
      <c r="D32" s="252"/>
      <c r="E32" s="253"/>
      <c r="F32" s="254"/>
      <c r="G32" s="255"/>
      <c r="H32" s="172"/>
      <c r="I32" s="172"/>
      <c r="J32" s="172"/>
      <c r="K32" s="172"/>
      <c r="L32" s="172"/>
      <c r="M32" s="172"/>
      <c r="N32" s="163"/>
      <c r="O32" s="163"/>
      <c r="P32" s="163"/>
      <c r="Q32" s="163"/>
      <c r="R32" s="163"/>
      <c r="S32" s="163"/>
      <c r="T32" s="164"/>
      <c r="U32" s="163"/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126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6" t="str">
        <f>C32</f>
        <v>v rámci záhonové přípravy</v>
      </c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54"/>
      <c r="B33" s="161"/>
      <c r="C33" s="193" t="s">
        <v>150</v>
      </c>
      <c r="D33" s="165"/>
      <c r="E33" s="169">
        <v>42.305999999999997</v>
      </c>
      <c r="F33" s="172"/>
      <c r="G33" s="172"/>
      <c r="H33" s="172"/>
      <c r="I33" s="172"/>
      <c r="J33" s="172"/>
      <c r="K33" s="172"/>
      <c r="L33" s="172"/>
      <c r="M33" s="172"/>
      <c r="N33" s="163"/>
      <c r="O33" s="163"/>
      <c r="P33" s="163"/>
      <c r="Q33" s="163"/>
      <c r="R33" s="163"/>
      <c r="S33" s="163"/>
      <c r="T33" s="164"/>
      <c r="U33" s="163"/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109</v>
      </c>
      <c r="AF33" s="153"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54">
        <v>16</v>
      </c>
      <c r="B34" s="161" t="s">
        <v>151</v>
      </c>
      <c r="C34" s="192" t="s">
        <v>152</v>
      </c>
      <c r="D34" s="163" t="s">
        <v>120</v>
      </c>
      <c r="E34" s="168">
        <v>38.46</v>
      </c>
      <c r="F34" s="171"/>
      <c r="G34" s="172">
        <f>ROUND(E34*F34,2)</f>
        <v>0</v>
      </c>
      <c r="H34" s="171"/>
      <c r="I34" s="172">
        <f>ROUND(E34*H34,2)</f>
        <v>0</v>
      </c>
      <c r="J34" s="171"/>
      <c r="K34" s="172">
        <f>ROUND(E34*J34,2)</f>
        <v>0</v>
      </c>
      <c r="L34" s="172">
        <v>21</v>
      </c>
      <c r="M34" s="172">
        <f>G34*(1+L34/100)</f>
        <v>0</v>
      </c>
      <c r="N34" s="163">
        <v>0</v>
      </c>
      <c r="O34" s="163">
        <f>ROUND(E34*N34,5)</f>
        <v>0</v>
      </c>
      <c r="P34" s="163">
        <v>0</v>
      </c>
      <c r="Q34" s="163">
        <f>ROUND(E34*P34,5)</f>
        <v>0</v>
      </c>
      <c r="R34" s="163"/>
      <c r="S34" s="163"/>
      <c r="T34" s="164">
        <v>1.4999999999999999E-2</v>
      </c>
      <c r="U34" s="163">
        <f>ROUND(E34*T34,2)</f>
        <v>0.57999999999999996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107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54"/>
      <c r="B35" s="161"/>
      <c r="C35" s="251" t="s">
        <v>149</v>
      </c>
      <c r="D35" s="252"/>
      <c r="E35" s="253"/>
      <c r="F35" s="254"/>
      <c r="G35" s="255"/>
      <c r="H35" s="172"/>
      <c r="I35" s="172"/>
      <c r="J35" s="172"/>
      <c r="K35" s="172"/>
      <c r="L35" s="172"/>
      <c r="M35" s="172"/>
      <c r="N35" s="163"/>
      <c r="O35" s="163"/>
      <c r="P35" s="163"/>
      <c r="Q35" s="163"/>
      <c r="R35" s="163"/>
      <c r="S35" s="163"/>
      <c r="T35" s="164"/>
      <c r="U35" s="163"/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126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6" t="str">
        <f>C35</f>
        <v>v rámci záhonové přípravy</v>
      </c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54">
        <v>17</v>
      </c>
      <c r="B36" s="161" t="s">
        <v>153</v>
      </c>
      <c r="C36" s="192" t="s">
        <v>154</v>
      </c>
      <c r="D36" s="163" t="s">
        <v>120</v>
      </c>
      <c r="E36" s="168">
        <v>52</v>
      </c>
      <c r="F36" s="171"/>
      <c r="G36" s="172">
        <f>ROUND(E36*F36,2)</f>
        <v>0</v>
      </c>
      <c r="H36" s="171"/>
      <c r="I36" s="172">
        <f>ROUND(E36*H36,2)</f>
        <v>0</v>
      </c>
      <c r="J36" s="171"/>
      <c r="K36" s="172">
        <f>ROUND(E36*J36,2)</f>
        <v>0</v>
      </c>
      <c r="L36" s="172">
        <v>21</v>
      </c>
      <c r="M36" s="172">
        <f>G36*(1+L36/100)</f>
        <v>0</v>
      </c>
      <c r="N36" s="163">
        <v>5.0000000000000002E-5</v>
      </c>
      <c r="O36" s="163">
        <f>ROUND(E36*N36,5)</f>
        <v>2.5999999999999999E-3</v>
      </c>
      <c r="P36" s="163">
        <v>0</v>
      </c>
      <c r="Q36" s="163">
        <f>ROUND(E36*P36,5)</f>
        <v>0</v>
      </c>
      <c r="R36" s="163"/>
      <c r="S36" s="163"/>
      <c r="T36" s="164">
        <v>0.20200000000000001</v>
      </c>
      <c r="U36" s="163">
        <f>ROUND(E36*T36,2)</f>
        <v>10.5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112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54">
        <v>18</v>
      </c>
      <c r="B37" s="161" t="s">
        <v>155</v>
      </c>
      <c r="C37" s="192" t="s">
        <v>156</v>
      </c>
      <c r="D37" s="163" t="s">
        <v>148</v>
      </c>
      <c r="E37" s="168">
        <v>42.3</v>
      </c>
      <c r="F37" s="171"/>
      <c r="G37" s="172">
        <f>ROUND(E37*F37,2)</f>
        <v>0</v>
      </c>
      <c r="H37" s="171"/>
      <c r="I37" s="172">
        <f>ROUND(E37*H37,2)</f>
        <v>0</v>
      </c>
      <c r="J37" s="171"/>
      <c r="K37" s="172">
        <f>ROUND(E37*J37,2)</f>
        <v>0</v>
      </c>
      <c r="L37" s="172">
        <v>21</v>
      </c>
      <c r="M37" s="172">
        <f>G37*(1+L37/100)</f>
        <v>0</v>
      </c>
      <c r="N37" s="163">
        <v>1</v>
      </c>
      <c r="O37" s="163">
        <f>ROUND(E37*N37,5)</f>
        <v>42.3</v>
      </c>
      <c r="P37" s="163">
        <v>0</v>
      </c>
      <c r="Q37" s="163">
        <f>ROUND(E37*P37,5)</f>
        <v>0</v>
      </c>
      <c r="R37" s="163"/>
      <c r="S37" s="163"/>
      <c r="T37" s="164">
        <v>0</v>
      </c>
      <c r="U37" s="163">
        <f>ROUND(E37*T37,2)</f>
        <v>0</v>
      </c>
      <c r="V37" s="153"/>
      <c r="W37" s="153"/>
      <c r="X37" s="153"/>
      <c r="Y37" s="153"/>
      <c r="Z37" s="153"/>
      <c r="AA37" s="153"/>
      <c r="AB37" s="153"/>
      <c r="AC37" s="153"/>
      <c r="AD37" s="153"/>
      <c r="AE37" s="153" t="s">
        <v>157</v>
      </c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54"/>
      <c r="B38" s="161"/>
      <c r="C38" s="251" t="s">
        <v>149</v>
      </c>
      <c r="D38" s="252"/>
      <c r="E38" s="253"/>
      <c r="F38" s="254"/>
      <c r="G38" s="255"/>
      <c r="H38" s="172"/>
      <c r="I38" s="172"/>
      <c r="J38" s="172"/>
      <c r="K38" s="172"/>
      <c r="L38" s="172"/>
      <c r="M38" s="172"/>
      <c r="N38" s="163"/>
      <c r="O38" s="163"/>
      <c r="P38" s="163"/>
      <c r="Q38" s="163"/>
      <c r="R38" s="163"/>
      <c r="S38" s="163"/>
      <c r="T38" s="164"/>
      <c r="U38" s="163"/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126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6" t="str">
        <f>C38</f>
        <v>v rámci záhonové přípravy</v>
      </c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54">
        <v>19</v>
      </c>
      <c r="B39" s="161" t="s">
        <v>158</v>
      </c>
      <c r="C39" s="192" t="s">
        <v>159</v>
      </c>
      <c r="D39" s="163" t="s">
        <v>106</v>
      </c>
      <c r="E39" s="168">
        <v>50.27</v>
      </c>
      <c r="F39" s="171"/>
      <c r="G39" s="172">
        <f>ROUND(E39*F39,2)</f>
        <v>0</v>
      </c>
      <c r="H39" s="171"/>
      <c r="I39" s="172">
        <f>ROUND(E39*H39,2)</f>
        <v>0</v>
      </c>
      <c r="J39" s="171"/>
      <c r="K39" s="172">
        <f>ROUND(E39*J39,2)</f>
        <v>0</v>
      </c>
      <c r="L39" s="172">
        <v>21</v>
      </c>
      <c r="M39" s="172">
        <f>G39*(1+L39/100)</f>
        <v>0</v>
      </c>
      <c r="N39" s="163">
        <v>0</v>
      </c>
      <c r="O39" s="163">
        <f>ROUND(E39*N39,5)</f>
        <v>0</v>
      </c>
      <c r="P39" s="163">
        <v>0</v>
      </c>
      <c r="Q39" s="163">
        <f>ROUND(E39*P39,5)</f>
        <v>0</v>
      </c>
      <c r="R39" s="163"/>
      <c r="S39" s="163"/>
      <c r="T39" s="164">
        <v>0.10199999999999999</v>
      </c>
      <c r="U39" s="163">
        <f>ROUND(E39*T39,2)</f>
        <v>5.13</v>
      </c>
      <c r="V39" s="153"/>
      <c r="W39" s="153"/>
      <c r="X39" s="153"/>
      <c r="Y39" s="153"/>
      <c r="Z39" s="153"/>
      <c r="AA39" s="153"/>
      <c r="AB39" s="153"/>
      <c r="AC39" s="153"/>
      <c r="AD39" s="153"/>
      <c r="AE39" s="153" t="s">
        <v>107</v>
      </c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54">
        <v>20</v>
      </c>
      <c r="B40" s="161" t="s">
        <v>160</v>
      </c>
      <c r="C40" s="192" t="s">
        <v>161</v>
      </c>
      <c r="D40" s="163" t="s">
        <v>148</v>
      </c>
      <c r="E40" s="168">
        <v>11.01</v>
      </c>
      <c r="F40" s="171"/>
      <c r="G40" s="172">
        <f>ROUND(E40*F40,2)</f>
        <v>0</v>
      </c>
      <c r="H40" s="171"/>
      <c r="I40" s="172">
        <f>ROUND(E40*H40,2)</f>
        <v>0</v>
      </c>
      <c r="J40" s="171"/>
      <c r="K40" s="172">
        <f>ROUND(E40*J40,2)</f>
        <v>0</v>
      </c>
      <c r="L40" s="172">
        <v>21</v>
      </c>
      <c r="M40" s="172">
        <f>G40*(1+L40/100)</f>
        <v>0</v>
      </c>
      <c r="N40" s="163">
        <v>0</v>
      </c>
      <c r="O40" s="163">
        <f>ROUND(E40*N40,5)</f>
        <v>0</v>
      </c>
      <c r="P40" s="163">
        <v>0</v>
      </c>
      <c r="Q40" s="163">
        <f>ROUND(E40*P40,5)</f>
        <v>0</v>
      </c>
      <c r="R40" s="163"/>
      <c r="S40" s="163"/>
      <c r="T40" s="164">
        <v>0.49</v>
      </c>
      <c r="U40" s="163">
        <f>ROUND(E40*T40,2)</f>
        <v>5.39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107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54"/>
      <c r="B41" s="161"/>
      <c r="C41" s="193" t="s">
        <v>162</v>
      </c>
      <c r="D41" s="165"/>
      <c r="E41" s="169">
        <v>11.01</v>
      </c>
      <c r="F41" s="172"/>
      <c r="G41" s="172"/>
      <c r="H41" s="172"/>
      <c r="I41" s="172"/>
      <c r="J41" s="172"/>
      <c r="K41" s="172"/>
      <c r="L41" s="172"/>
      <c r="M41" s="172"/>
      <c r="N41" s="163"/>
      <c r="O41" s="163"/>
      <c r="P41" s="163"/>
      <c r="Q41" s="163"/>
      <c r="R41" s="163"/>
      <c r="S41" s="163"/>
      <c r="T41" s="164"/>
      <c r="U41" s="163"/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109</v>
      </c>
      <c r="AF41" s="153">
        <v>0</v>
      </c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54">
        <v>21</v>
      </c>
      <c r="B42" s="161" t="s">
        <v>163</v>
      </c>
      <c r="C42" s="192" t="s">
        <v>164</v>
      </c>
      <c r="D42" s="163" t="s">
        <v>106</v>
      </c>
      <c r="E42" s="168">
        <v>3.67</v>
      </c>
      <c r="F42" s="171"/>
      <c r="G42" s="172">
        <f>ROUND(E42*F42,2)</f>
        <v>0</v>
      </c>
      <c r="H42" s="171"/>
      <c r="I42" s="172">
        <f>ROUND(E42*H42,2)</f>
        <v>0</v>
      </c>
      <c r="J42" s="171"/>
      <c r="K42" s="172">
        <f>ROUND(E42*J42,2)</f>
        <v>0</v>
      </c>
      <c r="L42" s="172">
        <v>21</v>
      </c>
      <c r="M42" s="172">
        <f>G42*(1+L42/100)</f>
        <v>0</v>
      </c>
      <c r="N42" s="163">
        <v>0</v>
      </c>
      <c r="O42" s="163">
        <f>ROUND(E42*N42,5)</f>
        <v>0</v>
      </c>
      <c r="P42" s="163">
        <v>0</v>
      </c>
      <c r="Q42" s="163">
        <f>ROUND(E42*P42,5)</f>
        <v>0</v>
      </c>
      <c r="R42" s="163"/>
      <c r="S42" s="163"/>
      <c r="T42" s="164">
        <v>0</v>
      </c>
      <c r="U42" s="163">
        <f>ROUND(E42*T42,2)</f>
        <v>0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107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54">
        <v>22</v>
      </c>
      <c r="B43" s="161" t="s">
        <v>165</v>
      </c>
      <c r="C43" s="192" t="s">
        <v>166</v>
      </c>
      <c r="D43" s="163" t="s">
        <v>120</v>
      </c>
      <c r="E43" s="168">
        <v>116.8</v>
      </c>
      <c r="F43" s="171"/>
      <c r="G43" s="172">
        <f>ROUND(E43*F43,2)</f>
        <v>0</v>
      </c>
      <c r="H43" s="171"/>
      <c r="I43" s="172">
        <f>ROUND(E43*H43,2)</f>
        <v>0</v>
      </c>
      <c r="J43" s="171"/>
      <c r="K43" s="172">
        <f>ROUND(E43*J43,2)</f>
        <v>0</v>
      </c>
      <c r="L43" s="172">
        <v>21</v>
      </c>
      <c r="M43" s="172">
        <f>G43*(1+L43/100)</f>
        <v>0</v>
      </c>
      <c r="N43" s="163">
        <v>3.0000000000000001E-5</v>
      </c>
      <c r="O43" s="163">
        <f>ROUND(E43*N43,5)</f>
        <v>3.5000000000000001E-3</v>
      </c>
      <c r="P43" s="163">
        <v>0</v>
      </c>
      <c r="Q43" s="163">
        <f>ROUND(E43*P43,5)</f>
        <v>0</v>
      </c>
      <c r="R43" s="163"/>
      <c r="S43" s="163"/>
      <c r="T43" s="164">
        <v>0.33367000000000002</v>
      </c>
      <c r="U43" s="163">
        <f>ROUND(E43*T43,2)</f>
        <v>38.97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112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54">
        <v>23</v>
      </c>
      <c r="B44" s="161" t="s">
        <v>167</v>
      </c>
      <c r="C44" s="192" t="s">
        <v>168</v>
      </c>
      <c r="D44" s="163" t="s">
        <v>106</v>
      </c>
      <c r="E44" s="168">
        <v>45.02</v>
      </c>
      <c r="F44" s="171"/>
      <c r="G44" s="172">
        <f>ROUND(E44*F44,2)</f>
        <v>0</v>
      </c>
      <c r="H44" s="171"/>
      <c r="I44" s="172">
        <f>ROUND(E44*H44,2)</f>
        <v>0</v>
      </c>
      <c r="J44" s="171"/>
      <c r="K44" s="172">
        <f>ROUND(E44*J44,2)</f>
        <v>0</v>
      </c>
      <c r="L44" s="172">
        <v>21</v>
      </c>
      <c r="M44" s="172">
        <f>G44*(1+L44/100)</f>
        <v>0</v>
      </c>
      <c r="N44" s="163">
        <v>0</v>
      </c>
      <c r="O44" s="163">
        <f>ROUND(E44*N44,5)</f>
        <v>0</v>
      </c>
      <c r="P44" s="163">
        <v>0</v>
      </c>
      <c r="Q44" s="163">
        <f>ROUND(E44*P44,5)</f>
        <v>0</v>
      </c>
      <c r="R44" s="163"/>
      <c r="S44" s="163"/>
      <c r="T44" s="164">
        <v>1.0999999999999999E-2</v>
      </c>
      <c r="U44" s="163">
        <f>ROUND(E44*T44,2)</f>
        <v>0.5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 t="s">
        <v>107</v>
      </c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54"/>
      <c r="B45" s="161"/>
      <c r="C45" s="251" t="s">
        <v>169</v>
      </c>
      <c r="D45" s="252"/>
      <c r="E45" s="253"/>
      <c r="F45" s="254"/>
      <c r="G45" s="255"/>
      <c r="H45" s="172"/>
      <c r="I45" s="172"/>
      <c r="J45" s="172"/>
      <c r="K45" s="172"/>
      <c r="L45" s="172"/>
      <c r="M45" s="172"/>
      <c r="N45" s="163"/>
      <c r="O45" s="163"/>
      <c r="P45" s="163"/>
      <c r="Q45" s="163"/>
      <c r="R45" s="163"/>
      <c r="S45" s="163"/>
      <c r="T45" s="164"/>
      <c r="U45" s="163"/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126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6" t="str">
        <f>C45</f>
        <v>uložení na deponium určené investorem k dalšímu použití</v>
      </c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54"/>
      <c r="B46" s="161"/>
      <c r="C46" s="193" t="s">
        <v>170</v>
      </c>
      <c r="D46" s="165"/>
      <c r="E46" s="169">
        <v>29.64</v>
      </c>
      <c r="F46" s="172"/>
      <c r="G46" s="172"/>
      <c r="H46" s="172"/>
      <c r="I46" s="172"/>
      <c r="J46" s="172"/>
      <c r="K46" s="172"/>
      <c r="L46" s="172"/>
      <c r="M46" s="172"/>
      <c r="N46" s="163"/>
      <c r="O46" s="163"/>
      <c r="P46" s="163"/>
      <c r="Q46" s="163"/>
      <c r="R46" s="163"/>
      <c r="S46" s="163"/>
      <c r="T46" s="164"/>
      <c r="U46" s="163"/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109</v>
      </c>
      <c r="AF46" s="153">
        <v>0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54"/>
      <c r="B47" s="161"/>
      <c r="C47" s="193" t="s">
        <v>171</v>
      </c>
      <c r="D47" s="165"/>
      <c r="E47" s="169">
        <v>15.38</v>
      </c>
      <c r="F47" s="172"/>
      <c r="G47" s="172"/>
      <c r="H47" s="172"/>
      <c r="I47" s="172"/>
      <c r="J47" s="172"/>
      <c r="K47" s="172"/>
      <c r="L47" s="172"/>
      <c r="M47" s="172"/>
      <c r="N47" s="163"/>
      <c r="O47" s="163"/>
      <c r="P47" s="163"/>
      <c r="Q47" s="163"/>
      <c r="R47" s="163"/>
      <c r="S47" s="163"/>
      <c r="T47" s="164"/>
      <c r="U47" s="163"/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109</v>
      </c>
      <c r="AF47" s="153">
        <v>0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x14ac:dyDescent="0.2">
      <c r="A48" s="155" t="s">
        <v>102</v>
      </c>
      <c r="B48" s="162" t="s">
        <v>61</v>
      </c>
      <c r="C48" s="194" t="s">
        <v>62</v>
      </c>
      <c r="D48" s="166"/>
      <c r="E48" s="170"/>
      <c r="F48" s="173"/>
      <c r="G48" s="173">
        <f>SUMIF(AE49:AE75,"&lt;&gt;NOR",G49:G75)</f>
        <v>0</v>
      </c>
      <c r="H48" s="173"/>
      <c r="I48" s="173">
        <f>SUM(I49:I75)</f>
        <v>0</v>
      </c>
      <c r="J48" s="173"/>
      <c r="K48" s="173">
        <f>SUM(K49:K75)</f>
        <v>0</v>
      </c>
      <c r="L48" s="173"/>
      <c r="M48" s="173">
        <f>SUM(M49:M75)</f>
        <v>0</v>
      </c>
      <c r="N48" s="166"/>
      <c r="O48" s="166">
        <f>SUM(O49:O75)</f>
        <v>2.4592800000000001</v>
      </c>
      <c r="P48" s="166"/>
      <c r="Q48" s="166">
        <f>SUM(Q49:Q75)</f>
        <v>0</v>
      </c>
      <c r="R48" s="166"/>
      <c r="S48" s="166"/>
      <c r="T48" s="167"/>
      <c r="U48" s="166">
        <f>SUM(U49:U75)</f>
        <v>15.96</v>
      </c>
      <c r="AE48" t="s">
        <v>103</v>
      </c>
    </row>
    <row r="49" spans="1:60" outlineLevel="1" x14ac:dyDescent="0.2">
      <c r="A49" s="154">
        <v>24</v>
      </c>
      <c r="B49" s="161" t="s">
        <v>158</v>
      </c>
      <c r="C49" s="192" t="s">
        <v>159</v>
      </c>
      <c r="D49" s="163" t="s">
        <v>106</v>
      </c>
      <c r="E49" s="168">
        <v>0.6</v>
      </c>
      <c r="F49" s="171"/>
      <c r="G49" s="172">
        <f>ROUND(E49*F49,2)</f>
        <v>0</v>
      </c>
      <c r="H49" s="171"/>
      <c r="I49" s="172">
        <f>ROUND(E49*H49,2)</f>
        <v>0</v>
      </c>
      <c r="J49" s="171"/>
      <c r="K49" s="172">
        <f>ROUND(E49*J49,2)</f>
        <v>0</v>
      </c>
      <c r="L49" s="172">
        <v>21</v>
      </c>
      <c r="M49" s="172">
        <f>G49*(1+L49/100)</f>
        <v>0</v>
      </c>
      <c r="N49" s="163">
        <v>0</v>
      </c>
      <c r="O49" s="163">
        <f>ROUND(E49*N49,5)</f>
        <v>0</v>
      </c>
      <c r="P49" s="163">
        <v>0</v>
      </c>
      <c r="Q49" s="163">
        <f>ROUND(E49*P49,5)</f>
        <v>0</v>
      </c>
      <c r="R49" s="163"/>
      <c r="S49" s="163"/>
      <c r="T49" s="164">
        <v>0.10199999999999999</v>
      </c>
      <c r="U49" s="163">
        <f>ROUND(E49*T49,2)</f>
        <v>0.06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107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/>
      <c r="B50" s="161"/>
      <c r="C50" s="193" t="s">
        <v>172</v>
      </c>
      <c r="D50" s="165"/>
      <c r="E50" s="169">
        <v>0.6</v>
      </c>
      <c r="F50" s="172"/>
      <c r="G50" s="172"/>
      <c r="H50" s="172"/>
      <c r="I50" s="172"/>
      <c r="J50" s="172"/>
      <c r="K50" s="172"/>
      <c r="L50" s="172"/>
      <c r="M50" s="172"/>
      <c r="N50" s="163"/>
      <c r="O50" s="163"/>
      <c r="P50" s="163"/>
      <c r="Q50" s="163"/>
      <c r="R50" s="163"/>
      <c r="S50" s="163"/>
      <c r="T50" s="164"/>
      <c r="U50" s="163"/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109</v>
      </c>
      <c r="AF50" s="153">
        <v>0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54">
        <v>25</v>
      </c>
      <c r="B51" s="161" t="s">
        <v>173</v>
      </c>
      <c r="C51" s="192" t="s">
        <v>174</v>
      </c>
      <c r="D51" s="163" t="s">
        <v>106</v>
      </c>
      <c r="E51" s="168">
        <v>0.6</v>
      </c>
      <c r="F51" s="171"/>
      <c r="G51" s="172">
        <f>ROUND(E51*F51,2)</f>
        <v>0</v>
      </c>
      <c r="H51" s="171"/>
      <c r="I51" s="172">
        <f>ROUND(E51*H51,2)</f>
        <v>0</v>
      </c>
      <c r="J51" s="171"/>
      <c r="K51" s="172">
        <f>ROUND(E51*J51,2)</f>
        <v>0</v>
      </c>
      <c r="L51" s="172">
        <v>21</v>
      </c>
      <c r="M51" s="172">
        <f>G51*(1+L51/100)</f>
        <v>0</v>
      </c>
      <c r="N51" s="163">
        <v>2.5249999999999999</v>
      </c>
      <c r="O51" s="163">
        <f>ROUND(E51*N51,5)</f>
        <v>1.5149999999999999</v>
      </c>
      <c r="P51" s="163">
        <v>0</v>
      </c>
      <c r="Q51" s="163">
        <f>ROUND(E51*P51,5)</f>
        <v>0</v>
      </c>
      <c r="R51" s="163"/>
      <c r="S51" s="163"/>
      <c r="T51" s="164">
        <v>0.47699999999999998</v>
      </c>
      <c r="U51" s="163">
        <f>ROUND(E51*T51,2)</f>
        <v>0.28999999999999998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107</v>
      </c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54">
        <v>26</v>
      </c>
      <c r="B52" s="161" t="s">
        <v>175</v>
      </c>
      <c r="C52" s="192" t="s">
        <v>176</v>
      </c>
      <c r="D52" s="163" t="s">
        <v>177</v>
      </c>
      <c r="E52" s="168">
        <v>12</v>
      </c>
      <c r="F52" s="171"/>
      <c r="G52" s="172">
        <f>ROUND(E52*F52,2)</f>
        <v>0</v>
      </c>
      <c r="H52" s="171"/>
      <c r="I52" s="172">
        <f>ROUND(E52*H52,2)</f>
        <v>0</v>
      </c>
      <c r="J52" s="171"/>
      <c r="K52" s="172">
        <f>ROUND(E52*J52,2)</f>
        <v>0</v>
      </c>
      <c r="L52" s="172">
        <v>21</v>
      </c>
      <c r="M52" s="172">
        <f>G52*(1+L52/100)</f>
        <v>0</v>
      </c>
      <c r="N52" s="163">
        <v>1.4E-2</v>
      </c>
      <c r="O52" s="163">
        <f>ROUND(E52*N52,5)</f>
        <v>0.16800000000000001</v>
      </c>
      <c r="P52" s="163">
        <v>0</v>
      </c>
      <c r="Q52" s="163">
        <f>ROUND(E52*P52,5)</f>
        <v>0</v>
      </c>
      <c r="R52" s="163"/>
      <c r="S52" s="163"/>
      <c r="T52" s="164">
        <v>0</v>
      </c>
      <c r="U52" s="163">
        <f>ROUND(E52*T52,2)</f>
        <v>0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157</v>
      </c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54">
        <v>27</v>
      </c>
      <c r="B53" s="161" t="s">
        <v>175</v>
      </c>
      <c r="C53" s="192" t="s">
        <v>178</v>
      </c>
      <c r="D53" s="163" t="s">
        <v>177</v>
      </c>
      <c r="E53" s="168">
        <v>4</v>
      </c>
      <c r="F53" s="171"/>
      <c r="G53" s="172">
        <f>ROUND(E53*F53,2)</f>
        <v>0</v>
      </c>
      <c r="H53" s="171"/>
      <c r="I53" s="172">
        <f>ROUND(E53*H53,2)</f>
        <v>0</v>
      </c>
      <c r="J53" s="171"/>
      <c r="K53" s="172">
        <f>ROUND(E53*J53,2)</f>
        <v>0</v>
      </c>
      <c r="L53" s="172">
        <v>21</v>
      </c>
      <c r="M53" s="172">
        <f>G53*(1+L53/100)</f>
        <v>0</v>
      </c>
      <c r="N53" s="163">
        <v>1.4E-2</v>
      </c>
      <c r="O53" s="163">
        <f>ROUND(E53*N53,5)</f>
        <v>5.6000000000000001E-2</v>
      </c>
      <c r="P53" s="163">
        <v>0</v>
      </c>
      <c r="Q53" s="163">
        <f>ROUND(E53*P53,5)</f>
        <v>0</v>
      </c>
      <c r="R53" s="163"/>
      <c r="S53" s="163"/>
      <c r="T53" s="164">
        <v>0</v>
      </c>
      <c r="U53" s="163">
        <f>ROUND(E53*T53,2)</f>
        <v>0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157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ht="22.5" outlineLevel="1" x14ac:dyDescent="0.2">
      <c r="A54" s="154">
        <v>28</v>
      </c>
      <c r="B54" s="161" t="s">
        <v>179</v>
      </c>
      <c r="C54" s="192" t="s">
        <v>180</v>
      </c>
      <c r="D54" s="163" t="s">
        <v>106</v>
      </c>
      <c r="E54" s="168">
        <v>0.10367999999999999</v>
      </c>
      <c r="F54" s="171"/>
      <c r="G54" s="172">
        <f>ROUND(E54*F54,2)</f>
        <v>0</v>
      </c>
      <c r="H54" s="171"/>
      <c r="I54" s="172">
        <f>ROUND(E54*H54,2)</f>
        <v>0</v>
      </c>
      <c r="J54" s="171"/>
      <c r="K54" s="172">
        <f>ROUND(E54*J54,2)</f>
        <v>0</v>
      </c>
      <c r="L54" s="172">
        <v>21</v>
      </c>
      <c r="M54" s="172">
        <f>G54*(1+L54/100)</f>
        <v>0</v>
      </c>
      <c r="N54" s="163">
        <v>0.55000000000000004</v>
      </c>
      <c r="O54" s="163">
        <f>ROUND(E54*N54,5)</f>
        <v>5.7020000000000001E-2</v>
      </c>
      <c r="P54" s="163">
        <v>0</v>
      </c>
      <c r="Q54" s="163">
        <f>ROUND(E54*P54,5)</f>
        <v>0</v>
      </c>
      <c r="R54" s="163"/>
      <c r="S54" s="163"/>
      <c r="T54" s="164">
        <v>0</v>
      </c>
      <c r="U54" s="163">
        <f>ROUND(E54*T54,2)</f>
        <v>0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157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/>
      <c r="B55" s="161"/>
      <c r="C55" s="193" t="s">
        <v>181</v>
      </c>
      <c r="D55" s="165"/>
      <c r="E55" s="169">
        <v>0.10367999999999999</v>
      </c>
      <c r="F55" s="172"/>
      <c r="G55" s="172"/>
      <c r="H55" s="172"/>
      <c r="I55" s="172"/>
      <c r="J55" s="172"/>
      <c r="K55" s="172"/>
      <c r="L55" s="172"/>
      <c r="M55" s="172"/>
      <c r="N55" s="163"/>
      <c r="O55" s="163"/>
      <c r="P55" s="163"/>
      <c r="Q55" s="163"/>
      <c r="R55" s="163"/>
      <c r="S55" s="163"/>
      <c r="T55" s="164"/>
      <c r="U55" s="163"/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109</v>
      </c>
      <c r="AF55" s="153">
        <v>0</v>
      </c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ht="22.5" outlineLevel="1" x14ac:dyDescent="0.2">
      <c r="A56" s="154">
        <v>29</v>
      </c>
      <c r="B56" s="161" t="s">
        <v>179</v>
      </c>
      <c r="C56" s="192" t="s">
        <v>182</v>
      </c>
      <c r="D56" s="163" t="s">
        <v>106</v>
      </c>
      <c r="E56" s="168">
        <v>0.08</v>
      </c>
      <c r="F56" s="171"/>
      <c r="G56" s="172">
        <f>ROUND(E56*F56,2)</f>
        <v>0</v>
      </c>
      <c r="H56" s="171"/>
      <c r="I56" s="172">
        <f>ROUND(E56*H56,2)</f>
        <v>0</v>
      </c>
      <c r="J56" s="171"/>
      <c r="K56" s="172">
        <f>ROUND(E56*J56,2)</f>
        <v>0</v>
      </c>
      <c r="L56" s="172">
        <v>21</v>
      </c>
      <c r="M56" s="172">
        <f>G56*(1+L56/100)</f>
        <v>0</v>
      </c>
      <c r="N56" s="163">
        <v>0.55000000000000004</v>
      </c>
      <c r="O56" s="163">
        <f>ROUND(E56*N56,5)</f>
        <v>4.3999999999999997E-2</v>
      </c>
      <c r="P56" s="163">
        <v>0</v>
      </c>
      <c r="Q56" s="163">
        <f>ROUND(E56*P56,5)</f>
        <v>0</v>
      </c>
      <c r="R56" s="163"/>
      <c r="S56" s="163"/>
      <c r="T56" s="164">
        <v>0</v>
      </c>
      <c r="U56" s="163">
        <f>ROUND(E56*T56,2)</f>
        <v>0</v>
      </c>
      <c r="V56" s="153"/>
      <c r="W56" s="153"/>
      <c r="X56" s="153"/>
      <c r="Y56" s="153"/>
      <c r="Z56" s="153"/>
      <c r="AA56" s="153"/>
      <c r="AB56" s="153"/>
      <c r="AC56" s="153"/>
      <c r="AD56" s="153"/>
      <c r="AE56" s="153" t="s">
        <v>157</v>
      </c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54"/>
      <c r="B57" s="161"/>
      <c r="C57" s="193" t="s">
        <v>183</v>
      </c>
      <c r="D57" s="165"/>
      <c r="E57" s="169">
        <v>3.8399999999999997E-2</v>
      </c>
      <c r="F57" s="172"/>
      <c r="G57" s="172"/>
      <c r="H57" s="172"/>
      <c r="I57" s="172"/>
      <c r="J57" s="172"/>
      <c r="K57" s="172"/>
      <c r="L57" s="172"/>
      <c r="M57" s="172"/>
      <c r="N57" s="163"/>
      <c r="O57" s="163"/>
      <c r="P57" s="163"/>
      <c r="Q57" s="163"/>
      <c r="R57" s="163"/>
      <c r="S57" s="163"/>
      <c r="T57" s="164"/>
      <c r="U57" s="163"/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109</v>
      </c>
      <c r="AF57" s="153">
        <v>0</v>
      </c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54"/>
      <c r="B58" s="161"/>
      <c r="C58" s="193" t="s">
        <v>184</v>
      </c>
      <c r="D58" s="165"/>
      <c r="E58" s="169">
        <v>4.1599999999999998E-2</v>
      </c>
      <c r="F58" s="172"/>
      <c r="G58" s="172"/>
      <c r="H58" s="172"/>
      <c r="I58" s="172"/>
      <c r="J58" s="172"/>
      <c r="K58" s="172"/>
      <c r="L58" s="172"/>
      <c r="M58" s="172"/>
      <c r="N58" s="163"/>
      <c r="O58" s="163"/>
      <c r="P58" s="163"/>
      <c r="Q58" s="163"/>
      <c r="R58" s="163"/>
      <c r="S58" s="163"/>
      <c r="T58" s="164"/>
      <c r="U58" s="163"/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109</v>
      </c>
      <c r="AF58" s="153">
        <v>0</v>
      </c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54">
        <v>30</v>
      </c>
      <c r="B59" s="161" t="s">
        <v>175</v>
      </c>
      <c r="C59" s="192" t="s">
        <v>185</v>
      </c>
      <c r="D59" s="163" t="s">
        <v>177</v>
      </c>
      <c r="E59" s="168">
        <v>13</v>
      </c>
      <c r="F59" s="171"/>
      <c r="G59" s="172">
        <f>ROUND(E59*F59,2)</f>
        <v>0</v>
      </c>
      <c r="H59" s="171"/>
      <c r="I59" s="172">
        <f>ROUND(E59*H59,2)</f>
        <v>0</v>
      </c>
      <c r="J59" s="171"/>
      <c r="K59" s="172">
        <f>ROUND(E59*J59,2)</f>
        <v>0</v>
      </c>
      <c r="L59" s="172">
        <v>21</v>
      </c>
      <c r="M59" s="172">
        <f>G59*(1+L59/100)</f>
        <v>0</v>
      </c>
      <c r="N59" s="163">
        <v>0</v>
      </c>
      <c r="O59" s="163">
        <f>ROUND(E59*N59,5)</f>
        <v>0</v>
      </c>
      <c r="P59" s="163">
        <v>0</v>
      </c>
      <c r="Q59" s="163">
        <f>ROUND(E59*P59,5)</f>
        <v>0</v>
      </c>
      <c r="R59" s="163"/>
      <c r="S59" s="163"/>
      <c r="T59" s="164">
        <v>0</v>
      </c>
      <c r="U59" s="163">
        <f>ROUND(E59*T59,2)</f>
        <v>0</v>
      </c>
      <c r="V59" s="153"/>
      <c r="W59" s="153"/>
      <c r="X59" s="153"/>
      <c r="Y59" s="153"/>
      <c r="Z59" s="153"/>
      <c r="AA59" s="153"/>
      <c r="AB59" s="153"/>
      <c r="AC59" s="153"/>
      <c r="AD59" s="153"/>
      <c r="AE59" s="153" t="s">
        <v>157</v>
      </c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ht="22.5" outlineLevel="1" x14ac:dyDescent="0.2">
      <c r="A60" s="154">
        <v>31</v>
      </c>
      <c r="B60" s="161" t="s">
        <v>186</v>
      </c>
      <c r="C60" s="192" t="s">
        <v>187</v>
      </c>
      <c r="D60" s="163" t="s">
        <v>188</v>
      </c>
      <c r="E60" s="168">
        <v>22.5</v>
      </c>
      <c r="F60" s="171"/>
      <c r="G60" s="172">
        <f>ROUND(E60*F60,2)</f>
        <v>0</v>
      </c>
      <c r="H60" s="171"/>
      <c r="I60" s="172">
        <f>ROUND(E60*H60,2)</f>
        <v>0</v>
      </c>
      <c r="J60" s="171"/>
      <c r="K60" s="172">
        <f>ROUND(E60*J60,2)</f>
        <v>0</v>
      </c>
      <c r="L60" s="172">
        <v>21</v>
      </c>
      <c r="M60" s="172">
        <f>G60*(1+L60/100)</f>
        <v>0</v>
      </c>
      <c r="N60" s="163">
        <v>2.2300000000000002E-3</v>
      </c>
      <c r="O60" s="163">
        <f>ROUND(E60*N60,5)</f>
        <v>5.0180000000000002E-2</v>
      </c>
      <c r="P60" s="163">
        <v>0</v>
      </c>
      <c r="Q60" s="163">
        <f>ROUND(E60*P60,5)</f>
        <v>0</v>
      </c>
      <c r="R60" s="163"/>
      <c r="S60" s="163"/>
      <c r="T60" s="164">
        <v>0</v>
      </c>
      <c r="U60" s="163">
        <f>ROUND(E60*T60,2)</f>
        <v>0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157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54">
        <v>32</v>
      </c>
      <c r="B61" s="161" t="s">
        <v>175</v>
      </c>
      <c r="C61" s="192" t="s">
        <v>189</v>
      </c>
      <c r="D61" s="163" t="s">
        <v>188</v>
      </c>
      <c r="E61" s="168">
        <v>22.5</v>
      </c>
      <c r="F61" s="171"/>
      <c r="G61" s="172">
        <f>ROUND(E61*F61,2)</f>
        <v>0</v>
      </c>
      <c r="H61" s="171"/>
      <c r="I61" s="172">
        <f>ROUND(E61*H61,2)</f>
        <v>0</v>
      </c>
      <c r="J61" s="171"/>
      <c r="K61" s="172">
        <f>ROUND(E61*J61,2)</f>
        <v>0</v>
      </c>
      <c r="L61" s="172">
        <v>21</v>
      </c>
      <c r="M61" s="172">
        <f>G61*(1+L61/100)</f>
        <v>0</v>
      </c>
      <c r="N61" s="163">
        <v>0</v>
      </c>
      <c r="O61" s="163">
        <f>ROUND(E61*N61,5)</f>
        <v>0</v>
      </c>
      <c r="P61" s="163">
        <v>0</v>
      </c>
      <c r="Q61" s="163">
        <f>ROUND(E61*P61,5)</f>
        <v>0</v>
      </c>
      <c r="R61" s="163"/>
      <c r="S61" s="163"/>
      <c r="T61" s="164">
        <v>0.03</v>
      </c>
      <c r="U61" s="163">
        <f>ROUND(E61*T61,2)</f>
        <v>0.68</v>
      </c>
      <c r="V61" s="153"/>
      <c r="W61" s="153"/>
      <c r="X61" s="153"/>
      <c r="Y61" s="153"/>
      <c r="Z61" s="153"/>
      <c r="AA61" s="153"/>
      <c r="AB61" s="153"/>
      <c r="AC61" s="153"/>
      <c r="AD61" s="153"/>
      <c r="AE61" s="153" t="s">
        <v>107</v>
      </c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1" x14ac:dyDescent="0.2">
      <c r="A62" s="154"/>
      <c r="B62" s="161"/>
      <c r="C62" s="193" t="s">
        <v>190</v>
      </c>
      <c r="D62" s="165"/>
      <c r="E62" s="169">
        <v>22.5</v>
      </c>
      <c r="F62" s="172"/>
      <c r="G62" s="172"/>
      <c r="H62" s="172"/>
      <c r="I62" s="172"/>
      <c r="J62" s="172"/>
      <c r="K62" s="172"/>
      <c r="L62" s="172"/>
      <c r="M62" s="172"/>
      <c r="N62" s="163"/>
      <c r="O62" s="163"/>
      <c r="P62" s="163"/>
      <c r="Q62" s="163"/>
      <c r="R62" s="163"/>
      <c r="S62" s="163"/>
      <c r="T62" s="164"/>
      <c r="U62" s="163"/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109</v>
      </c>
      <c r="AF62" s="153">
        <v>0</v>
      </c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54">
        <v>33</v>
      </c>
      <c r="B63" s="161" t="s">
        <v>191</v>
      </c>
      <c r="C63" s="192" t="s">
        <v>192</v>
      </c>
      <c r="D63" s="163" t="s">
        <v>188</v>
      </c>
      <c r="E63" s="168">
        <v>28.7</v>
      </c>
      <c r="F63" s="171"/>
      <c r="G63" s="172">
        <f>ROUND(E63*F63,2)</f>
        <v>0</v>
      </c>
      <c r="H63" s="171"/>
      <c r="I63" s="172">
        <f>ROUND(E63*H63,2)</f>
        <v>0</v>
      </c>
      <c r="J63" s="171"/>
      <c r="K63" s="172">
        <f>ROUND(E63*J63,2)</f>
        <v>0</v>
      </c>
      <c r="L63" s="172">
        <v>21</v>
      </c>
      <c r="M63" s="172">
        <f>G63*(1+L63/100)</f>
        <v>0</v>
      </c>
      <c r="N63" s="163">
        <v>2.5500000000000002E-3</v>
      </c>
      <c r="O63" s="163">
        <f>ROUND(E63*N63,5)</f>
        <v>7.3190000000000005E-2</v>
      </c>
      <c r="P63" s="163">
        <v>0</v>
      </c>
      <c r="Q63" s="163">
        <f>ROUND(E63*P63,5)</f>
        <v>0</v>
      </c>
      <c r="R63" s="163"/>
      <c r="S63" s="163"/>
      <c r="T63" s="164">
        <v>0.495</v>
      </c>
      <c r="U63" s="163">
        <f>ROUND(E63*T63,2)</f>
        <v>14.21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107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54"/>
      <c r="B64" s="161"/>
      <c r="C64" s="193" t="s">
        <v>193</v>
      </c>
      <c r="D64" s="165"/>
      <c r="E64" s="169">
        <v>28.7</v>
      </c>
      <c r="F64" s="172"/>
      <c r="G64" s="172"/>
      <c r="H64" s="172"/>
      <c r="I64" s="172"/>
      <c r="J64" s="172"/>
      <c r="K64" s="172"/>
      <c r="L64" s="172"/>
      <c r="M64" s="172"/>
      <c r="N64" s="163"/>
      <c r="O64" s="163"/>
      <c r="P64" s="163"/>
      <c r="Q64" s="163"/>
      <c r="R64" s="163"/>
      <c r="S64" s="163"/>
      <c r="T64" s="164"/>
      <c r="U64" s="163"/>
      <c r="V64" s="153"/>
      <c r="W64" s="153"/>
      <c r="X64" s="153"/>
      <c r="Y64" s="153"/>
      <c r="Z64" s="153"/>
      <c r="AA64" s="153"/>
      <c r="AB64" s="153"/>
      <c r="AC64" s="153"/>
      <c r="AD64" s="153"/>
      <c r="AE64" s="153" t="s">
        <v>109</v>
      </c>
      <c r="AF64" s="153">
        <v>0</v>
      </c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ht="22.5" outlineLevel="1" x14ac:dyDescent="0.2">
      <c r="A65" s="154">
        <v>34</v>
      </c>
      <c r="B65" s="161" t="s">
        <v>194</v>
      </c>
      <c r="C65" s="192" t="s">
        <v>195</v>
      </c>
      <c r="D65" s="163" t="s">
        <v>115</v>
      </c>
      <c r="E65" s="168">
        <v>1</v>
      </c>
      <c r="F65" s="171"/>
      <c r="G65" s="172">
        <f>ROUND(E65*F65,2)</f>
        <v>0</v>
      </c>
      <c r="H65" s="171"/>
      <c r="I65" s="172">
        <f>ROUND(E65*H65,2)</f>
        <v>0</v>
      </c>
      <c r="J65" s="171"/>
      <c r="K65" s="172">
        <f>ROUND(E65*J65,2)</f>
        <v>0</v>
      </c>
      <c r="L65" s="172">
        <v>21</v>
      </c>
      <c r="M65" s="172">
        <f>G65*(1+L65/100)</f>
        <v>0</v>
      </c>
      <c r="N65" s="163">
        <v>0.02</v>
      </c>
      <c r="O65" s="163">
        <f>ROUND(E65*N65,5)</f>
        <v>0.02</v>
      </c>
      <c r="P65" s="163">
        <v>0</v>
      </c>
      <c r="Q65" s="163">
        <f>ROUND(E65*P65,5)</f>
        <v>0</v>
      </c>
      <c r="R65" s="163"/>
      <c r="S65" s="163"/>
      <c r="T65" s="164">
        <v>0</v>
      </c>
      <c r="U65" s="163">
        <f>ROUND(E65*T65,2)</f>
        <v>0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157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54"/>
      <c r="B66" s="161"/>
      <c r="C66" s="251" t="s">
        <v>196</v>
      </c>
      <c r="D66" s="252"/>
      <c r="E66" s="253"/>
      <c r="F66" s="254"/>
      <c r="G66" s="255"/>
      <c r="H66" s="172"/>
      <c r="I66" s="172"/>
      <c r="J66" s="172"/>
      <c r="K66" s="172"/>
      <c r="L66" s="172"/>
      <c r="M66" s="172"/>
      <c r="N66" s="163"/>
      <c r="O66" s="163"/>
      <c r="P66" s="163"/>
      <c r="Q66" s="163"/>
      <c r="R66" s="163"/>
      <c r="S66" s="163"/>
      <c r="T66" s="164"/>
      <c r="U66" s="163"/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126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6" t="str">
        <f>C66</f>
        <v>rám hranol tvrdé dřevo 70x70 cm, tlakové impregnované, zavětrování hranol 50x50 cm</v>
      </c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54"/>
      <c r="B67" s="161"/>
      <c r="C67" s="251" t="s">
        <v>197</v>
      </c>
      <c r="D67" s="252"/>
      <c r="E67" s="253"/>
      <c r="F67" s="254"/>
      <c r="G67" s="255"/>
      <c r="H67" s="172"/>
      <c r="I67" s="172"/>
      <c r="J67" s="172"/>
      <c r="K67" s="172"/>
      <c r="L67" s="172"/>
      <c r="M67" s="172"/>
      <c r="N67" s="163"/>
      <c r="O67" s="163"/>
      <c r="P67" s="163"/>
      <c r="Q67" s="163"/>
      <c r="R67" s="163"/>
      <c r="S67" s="163"/>
      <c r="T67" s="164"/>
      <c r="U67" s="163"/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126</v>
      </c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6" t="str">
        <f>C67</f>
        <v>viz. výkresová dokumentace</v>
      </c>
      <c r="BB67" s="153"/>
      <c r="BC67" s="153"/>
      <c r="BD67" s="153"/>
      <c r="BE67" s="153"/>
      <c r="BF67" s="153"/>
      <c r="BG67" s="153"/>
      <c r="BH67" s="153"/>
    </row>
    <row r="68" spans="1:60" ht="22.5" outlineLevel="1" x14ac:dyDescent="0.2">
      <c r="A68" s="154">
        <v>35</v>
      </c>
      <c r="B68" s="161" t="s">
        <v>194</v>
      </c>
      <c r="C68" s="192" t="s">
        <v>198</v>
      </c>
      <c r="D68" s="163" t="s">
        <v>115</v>
      </c>
      <c r="E68" s="168">
        <v>1</v>
      </c>
      <c r="F68" s="171"/>
      <c r="G68" s="172">
        <f>ROUND(E68*F68,2)</f>
        <v>0</v>
      </c>
      <c r="H68" s="171"/>
      <c r="I68" s="172">
        <f>ROUND(E68*H68,2)</f>
        <v>0</v>
      </c>
      <c r="J68" s="171"/>
      <c r="K68" s="172">
        <f>ROUND(E68*J68,2)</f>
        <v>0</v>
      </c>
      <c r="L68" s="172">
        <v>21</v>
      </c>
      <c r="M68" s="172">
        <f>G68*(1+L68/100)</f>
        <v>0</v>
      </c>
      <c r="N68" s="163">
        <v>0.02</v>
      </c>
      <c r="O68" s="163">
        <f>ROUND(E68*N68,5)</f>
        <v>0.02</v>
      </c>
      <c r="P68" s="163">
        <v>0</v>
      </c>
      <c r="Q68" s="163">
        <f>ROUND(E68*P68,5)</f>
        <v>0</v>
      </c>
      <c r="R68" s="163"/>
      <c r="S68" s="163"/>
      <c r="T68" s="164">
        <v>0</v>
      </c>
      <c r="U68" s="163">
        <f>ROUND(E68*T68,2)</f>
        <v>0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157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ht="22.5" outlineLevel="1" x14ac:dyDescent="0.2">
      <c r="A69" s="154"/>
      <c r="B69" s="161"/>
      <c r="C69" s="251" t="s">
        <v>199</v>
      </c>
      <c r="D69" s="252"/>
      <c r="E69" s="253"/>
      <c r="F69" s="254"/>
      <c r="G69" s="255"/>
      <c r="H69" s="172"/>
      <c r="I69" s="172"/>
      <c r="J69" s="172"/>
      <c r="K69" s="172"/>
      <c r="L69" s="172"/>
      <c r="M69" s="172"/>
      <c r="N69" s="163"/>
      <c r="O69" s="163"/>
      <c r="P69" s="163"/>
      <c r="Q69" s="163"/>
      <c r="R69" s="163"/>
      <c r="S69" s="163"/>
      <c r="T69" s="164"/>
      <c r="U69" s="163"/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126</v>
      </c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6" t="str">
        <f>C69</f>
        <v>rám hranol tvrdé dřevo 70x70 cm, tlakové impregnované, zavětrování hranol 50x50 cm, závlačka a čep do betonu na terén</v>
      </c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/>
      <c r="B70" s="161"/>
      <c r="C70" s="251" t="s">
        <v>197</v>
      </c>
      <c r="D70" s="252"/>
      <c r="E70" s="253"/>
      <c r="F70" s="254"/>
      <c r="G70" s="255"/>
      <c r="H70" s="172"/>
      <c r="I70" s="172"/>
      <c r="J70" s="172"/>
      <c r="K70" s="172"/>
      <c r="L70" s="172"/>
      <c r="M70" s="172"/>
      <c r="N70" s="163"/>
      <c r="O70" s="163"/>
      <c r="P70" s="163"/>
      <c r="Q70" s="163"/>
      <c r="R70" s="163"/>
      <c r="S70" s="163"/>
      <c r="T70" s="164"/>
      <c r="U70" s="163"/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126</v>
      </c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6" t="str">
        <f>C70</f>
        <v>viz. výkresová dokumentace</v>
      </c>
      <c r="BB70" s="153"/>
      <c r="BC70" s="153"/>
      <c r="BD70" s="153"/>
      <c r="BE70" s="153"/>
      <c r="BF70" s="153"/>
      <c r="BG70" s="153"/>
      <c r="BH70" s="153"/>
    </row>
    <row r="71" spans="1:60" ht="22.5" outlineLevel="1" x14ac:dyDescent="0.2">
      <c r="A71" s="154">
        <v>36</v>
      </c>
      <c r="B71" s="161" t="s">
        <v>200</v>
      </c>
      <c r="C71" s="192" t="s">
        <v>201</v>
      </c>
      <c r="D71" s="163" t="s">
        <v>148</v>
      </c>
      <c r="E71" s="168">
        <v>0.28721000000000002</v>
      </c>
      <c r="F71" s="171"/>
      <c r="G71" s="172">
        <f>ROUND(E71*F71,2)</f>
        <v>0</v>
      </c>
      <c r="H71" s="171"/>
      <c r="I71" s="172">
        <f>ROUND(E71*H71,2)</f>
        <v>0</v>
      </c>
      <c r="J71" s="171"/>
      <c r="K71" s="172">
        <f>ROUND(E71*J71,2)</f>
        <v>0</v>
      </c>
      <c r="L71" s="172">
        <v>21</v>
      </c>
      <c r="M71" s="172">
        <f>G71*(1+L71/100)</f>
        <v>0</v>
      </c>
      <c r="N71" s="163">
        <v>0</v>
      </c>
      <c r="O71" s="163">
        <f>ROUND(E71*N71,5)</f>
        <v>0</v>
      </c>
      <c r="P71" s="163">
        <v>0</v>
      </c>
      <c r="Q71" s="163">
        <f>ROUND(E71*P71,5)</f>
        <v>0</v>
      </c>
      <c r="R71" s="163"/>
      <c r="S71" s="163"/>
      <c r="T71" s="164">
        <v>1.7509999999999999</v>
      </c>
      <c r="U71" s="163">
        <f>ROUND(E71*T71,2)</f>
        <v>0.5</v>
      </c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107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54"/>
      <c r="B72" s="161"/>
      <c r="C72" s="193" t="s">
        <v>202</v>
      </c>
      <c r="D72" s="165"/>
      <c r="E72" s="169">
        <v>7.9210000000000003E-2</v>
      </c>
      <c r="F72" s="172"/>
      <c r="G72" s="172"/>
      <c r="H72" s="172"/>
      <c r="I72" s="172"/>
      <c r="J72" s="172"/>
      <c r="K72" s="172"/>
      <c r="L72" s="172"/>
      <c r="M72" s="172"/>
      <c r="N72" s="163"/>
      <c r="O72" s="163"/>
      <c r="P72" s="163"/>
      <c r="Q72" s="163"/>
      <c r="R72" s="163"/>
      <c r="S72" s="163"/>
      <c r="T72" s="164"/>
      <c r="U72" s="163"/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109</v>
      </c>
      <c r="AF72" s="153">
        <v>0</v>
      </c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/>
      <c r="B73" s="161"/>
      <c r="C73" s="193" t="s">
        <v>203</v>
      </c>
      <c r="D73" s="165"/>
      <c r="E73" s="169">
        <v>0.20799999999999999</v>
      </c>
      <c r="F73" s="172"/>
      <c r="G73" s="172"/>
      <c r="H73" s="172"/>
      <c r="I73" s="172"/>
      <c r="J73" s="172"/>
      <c r="K73" s="172"/>
      <c r="L73" s="172"/>
      <c r="M73" s="172"/>
      <c r="N73" s="163"/>
      <c r="O73" s="163"/>
      <c r="P73" s="163"/>
      <c r="Q73" s="163"/>
      <c r="R73" s="163"/>
      <c r="S73" s="163"/>
      <c r="T73" s="164"/>
      <c r="U73" s="163"/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109</v>
      </c>
      <c r="AF73" s="153">
        <v>0</v>
      </c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54">
        <v>37</v>
      </c>
      <c r="B74" s="161" t="s">
        <v>204</v>
      </c>
      <c r="C74" s="192" t="s">
        <v>205</v>
      </c>
      <c r="D74" s="163" t="s">
        <v>106</v>
      </c>
      <c r="E74" s="168">
        <v>0.18</v>
      </c>
      <c r="F74" s="171"/>
      <c r="G74" s="172">
        <f>ROUND(E74*F74,2)</f>
        <v>0</v>
      </c>
      <c r="H74" s="171"/>
      <c r="I74" s="172">
        <f>ROUND(E74*H74,2)</f>
        <v>0</v>
      </c>
      <c r="J74" s="171"/>
      <c r="K74" s="172">
        <f>ROUND(E74*J74,2)</f>
        <v>0</v>
      </c>
      <c r="L74" s="172">
        <v>21</v>
      </c>
      <c r="M74" s="172">
        <f>G74*(1+L74/100)</f>
        <v>0</v>
      </c>
      <c r="N74" s="163">
        <v>2.5327000000000002</v>
      </c>
      <c r="O74" s="163">
        <f>ROUND(E74*N74,5)</f>
        <v>0.45589000000000002</v>
      </c>
      <c r="P74" s="163">
        <v>0</v>
      </c>
      <c r="Q74" s="163">
        <f>ROUND(E74*P74,5)</f>
        <v>0</v>
      </c>
      <c r="R74" s="163"/>
      <c r="S74" s="163"/>
      <c r="T74" s="164">
        <v>1.212</v>
      </c>
      <c r="U74" s="163">
        <f>ROUND(E74*T74,2)</f>
        <v>0.22</v>
      </c>
      <c r="V74" s="153"/>
      <c r="W74" s="153"/>
      <c r="X74" s="153"/>
      <c r="Y74" s="153"/>
      <c r="Z74" s="153"/>
      <c r="AA74" s="153"/>
      <c r="AB74" s="153"/>
      <c r="AC74" s="153"/>
      <c r="AD74" s="153"/>
      <c r="AE74" s="153" t="s">
        <v>107</v>
      </c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54">
        <v>38</v>
      </c>
      <c r="B75" s="161" t="s">
        <v>175</v>
      </c>
      <c r="C75" s="192" t="s">
        <v>206</v>
      </c>
      <c r="D75" s="163" t="s">
        <v>177</v>
      </c>
      <c r="E75" s="168">
        <v>1</v>
      </c>
      <c r="F75" s="171"/>
      <c r="G75" s="172">
        <f>ROUND(E75*F75,2)</f>
        <v>0</v>
      </c>
      <c r="H75" s="171"/>
      <c r="I75" s="172">
        <f>ROUND(E75*H75,2)</f>
        <v>0</v>
      </c>
      <c r="J75" s="171"/>
      <c r="K75" s="172">
        <f>ROUND(E75*J75,2)</f>
        <v>0</v>
      </c>
      <c r="L75" s="172">
        <v>21</v>
      </c>
      <c r="M75" s="172">
        <f>G75*(1+L75/100)</f>
        <v>0</v>
      </c>
      <c r="N75" s="163">
        <v>0</v>
      </c>
      <c r="O75" s="163">
        <f>ROUND(E75*N75,5)</f>
        <v>0</v>
      </c>
      <c r="P75" s="163">
        <v>0</v>
      </c>
      <c r="Q75" s="163">
        <f>ROUND(E75*P75,5)</f>
        <v>0</v>
      </c>
      <c r="R75" s="163"/>
      <c r="S75" s="163"/>
      <c r="T75" s="164">
        <v>0</v>
      </c>
      <c r="U75" s="163">
        <f>ROUND(E75*T75,2)</f>
        <v>0</v>
      </c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157</v>
      </c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x14ac:dyDescent="0.2">
      <c r="A76" s="155" t="s">
        <v>102</v>
      </c>
      <c r="B76" s="162" t="s">
        <v>63</v>
      </c>
      <c r="C76" s="194" t="s">
        <v>64</v>
      </c>
      <c r="D76" s="166"/>
      <c r="E76" s="170"/>
      <c r="F76" s="173"/>
      <c r="G76" s="173">
        <f>SUMIF(AE77:AE98,"&lt;&gt;NOR",G77:G98)</f>
        <v>0</v>
      </c>
      <c r="H76" s="173"/>
      <c r="I76" s="173">
        <f>SUM(I77:I98)</f>
        <v>0</v>
      </c>
      <c r="J76" s="173"/>
      <c r="K76" s="173">
        <f>SUM(K77:K98)</f>
        <v>0</v>
      </c>
      <c r="L76" s="173"/>
      <c r="M76" s="173">
        <f>SUM(M77:M98)</f>
        <v>0</v>
      </c>
      <c r="N76" s="166"/>
      <c r="O76" s="166">
        <f>SUM(O77:O98)</f>
        <v>1.9693900000000004</v>
      </c>
      <c r="P76" s="166"/>
      <c r="Q76" s="166">
        <f>SUM(Q77:Q98)</f>
        <v>0</v>
      </c>
      <c r="R76" s="166"/>
      <c r="S76" s="166"/>
      <c r="T76" s="167"/>
      <c r="U76" s="166">
        <f>SUM(U77:U98)</f>
        <v>11.280000000000001</v>
      </c>
      <c r="AE76" t="s">
        <v>103</v>
      </c>
    </row>
    <row r="77" spans="1:60" outlineLevel="1" x14ac:dyDescent="0.2">
      <c r="A77" s="154">
        <v>39</v>
      </c>
      <c r="B77" s="161" t="s">
        <v>207</v>
      </c>
      <c r="C77" s="192" t="s">
        <v>208</v>
      </c>
      <c r="D77" s="163" t="s">
        <v>106</v>
      </c>
      <c r="E77" s="168">
        <v>0.68600000000000005</v>
      </c>
      <c r="F77" s="171"/>
      <c r="G77" s="172">
        <f>ROUND(E77*F77,2)</f>
        <v>0</v>
      </c>
      <c r="H77" s="171"/>
      <c r="I77" s="172">
        <f>ROUND(E77*H77,2)</f>
        <v>0</v>
      </c>
      <c r="J77" s="171"/>
      <c r="K77" s="172">
        <f>ROUND(E77*J77,2)</f>
        <v>0</v>
      </c>
      <c r="L77" s="172">
        <v>21</v>
      </c>
      <c r="M77" s="172">
        <f>G77*(1+L77/100)</f>
        <v>0</v>
      </c>
      <c r="N77" s="163">
        <v>0</v>
      </c>
      <c r="O77" s="163">
        <f>ROUND(E77*N77,5)</f>
        <v>0</v>
      </c>
      <c r="P77" s="163">
        <v>0</v>
      </c>
      <c r="Q77" s="163">
        <f>ROUND(E77*P77,5)</f>
        <v>0</v>
      </c>
      <c r="R77" s="163"/>
      <c r="S77" s="163"/>
      <c r="T77" s="164">
        <v>0.20399999999999999</v>
      </c>
      <c r="U77" s="163">
        <f>ROUND(E77*T77,2)</f>
        <v>0.14000000000000001</v>
      </c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107</v>
      </c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54"/>
      <c r="B78" s="161"/>
      <c r="C78" s="193" t="s">
        <v>209</v>
      </c>
      <c r="D78" s="165"/>
      <c r="E78" s="169">
        <v>0.68600000000000005</v>
      </c>
      <c r="F78" s="172"/>
      <c r="G78" s="172"/>
      <c r="H78" s="172"/>
      <c r="I78" s="172"/>
      <c r="J78" s="172"/>
      <c r="K78" s="172"/>
      <c r="L78" s="172"/>
      <c r="M78" s="172"/>
      <c r="N78" s="163"/>
      <c r="O78" s="163"/>
      <c r="P78" s="163"/>
      <c r="Q78" s="163"/>
      <c r="R78" s="163"/>
      <c r="S78" s="163"/>
      <c r="T78" s="164"/>
      <c r="U78" s="163"/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109</v>
      </c>
      <c r="AF78" s="153">
        <v>0</v>
      </c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ht="22.5" outlineLevel="1" x14ac:dyDescent="0.2">
      <c r="A79" s="154">
        <v>40</v>
      </c>
      <c r="B79" s="161" t="s">
        <v>175</v>
      </c>
      <c r="C79" s="192" t="s">
        <v>210</v>
      </c>
      <c r="D79" s="163" t="s">
        <v>177</v>
      </c>
      <c r="E79" s="168">
        <v>7</v>
      </c>
      <c r="F79" s="171"/>
      <c r="G79" s="172">
        <f>ROUND(E79*F79,2)</f>
        <v>0</v>
      </c>
      <c r="H79" s="171"/>
      <c r="I79" s="172">
        <f>ROUND(E79*H79,2)</f>
        <v>0</v>
      </c>
      <c r="J79" s="171"/>
      <c r="K79" s="172">
        <f>ROUND(E79*J79,2)</f>
        <v>0</v>
      </c>
      <c r="L79" s="172">
        <v>21</v>
      </c>
      <c r="M79" s="172">
        <f>G79*(1+L79/100)</f>
        <v>0</v>
      </c>
      <c r="N79" s="163">
        <v>1.4E-2</v>
      </c>
      <c r="O79" s="163">
        <f>ROUND(E79*N79,5)</f>
        <v>9.8000000000000004E-2</v>
      </c>
      <c r="P79" s="163">
        <v>0</v>
      </c>
      <c r="Q79" s="163">
        <f>ROUND(E79*P79,5)</f>
        <v>0</v>
      </c>
      <c r="R79" s="163"/>
      <c r="S79" s="163"/>
      <c r="T79" s="164">
        <v>0</v>
      </c>
      <c r="U79" s="163">
        <f>ROUND(E79*T79,2)</f>
        <v>0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157</v>
      </c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54">
        <v>41</v>
      </c>
      <c r="B80" s="161" t="s">
        <v>173</v>
      </c>
      <c r="C80" s="192" t="s">
        <v>174</v>
      </c>
      <c r="D80" s="163" t="s">
        <v>106</v>
      </c>
      <c r="E80" s="168">
        <v>0.68600000000000005</v>
      </c>
      <c r="F80" s="171"/>
      <c r="G80" s="172">
        <f>ROUND(E80*F80,2)</f>
        <v>0</v>
      </c>
      <c r="H80" s="171"/>
      <c r="I80" s="172">
        <f>ROUND(E80*H80,2)</f>
        <v>0</v>
      </c>
      <c r="J80" s="171"/>
      <c r="K80" s="172">
        <f>ROUND(E80*J80,2)</f>
        <v>0</v>
      </c>
      <c r="L80" s="172">
        <v>21</v>
      </c>
      <c r="M80" s="172">
        <f>G80*(1+L80/100)</f>
        <v>0</v>
      </c>
      <c r="N80" s="163">
        <v>2.5249999999999999</v>
      </c>
      <c r="O80" s="163">
        <f>ROUND(E80*N80,5)</f>
        <v>1.7321500000000001</v>
      </c>
      <c r="P80" s="163">
        <v>0</v>
      </c>
      <c r="Q80" s="163">
        <f>ROUND(E80*P80,5)</f>
        <v>0</v>
      </c>
      <c r="R80" s="163"/>
      <c r="S80" s="163"/>
      <c r="T80" s="164">
        <v>0.47699999999999998</v>
      </c>
      <c r="U80" s="163">
        <f>ROUND(E80*T80,2)</f>
        <v>0.33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107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/>
      <c r="B81" s="161"/>
      <c r="C81" s="193" t="s">
        <v>209</v>
      </c>
      <c r="D81" s="165"/>
      <c r="E81" s="169">
        <v>0.68600000000000005</v>
      </c>
      <c r="F81" s="172"/>
      <c r="G81" s="172"/>
      <c r="H81" s="172"/>
      <c r="I81" s="172"/>
      <c r="J81" s="172"/>
      <c r="K81" s="172"/>
      <c r="L81" s="172"/>
      <c r="M81" s="172"/>
      <c r="N81" s="163"/>
      <c r="O81" s="163"/>
      <c r="P81" s="163"/>
      <c r="Q81" s="163"/>
      <c r="R81" s="163"/>
      <c r="S81" s="163"/>
      <c r="T81" s="164"/>
      <c r="U81" s="163"/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109</v>
      </c>
      <c r="AF81" s="153">
        <v>0</v>
      </c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54">
        <v>42</v>
      </c>
      <c r="B82" s="161" t="s">
        <v>211</v>
      </c>
      <c r="C82" s="192" t="s">
        <v>212</v>
      </c>
      <c r="D82" s="163" t="s">
        <v>106</v>
      </c>
      <c r="E82" s="168">
        <v>0.14699999999999999</v>
      </c>
      <c r="F82" s="171"/>
      <c r="G82" s="172">
        <f>ROUND(E82*F82,2)</f>
        <v>0</v>
      </c>
      <c r="H82" s="171"/>
      <c r="I82" s="172">
        <f>ROUND(E82*H82,2)</f>
        <v>0</v>
      </c>
      <c r="J82" s="171"/>
      <c r="K82" s="172">
        <f>ROUND(E82*J82,2)</f>
        <v>0</v>
      </c>
      <c r="L82" s="172">
        <v>21</v>
      </c>
      <c r="M82" s="172">
        <f>G82*(1+L82/100)</f>
        <v>0</v>
      </c>
      <c r="N82" s="163">
        <v>0.55000000000000004</v>
      </c>
      <c r="O82" s="163">
        <f>ROUND(E82*N82,5)</f>
        <v>8.0850000000000005E-2</v>
      </c>
      <c r="P82" s="163">
        <v>0</v>
      </c>
      <c r="Q82" s="163">
        <f>ROUND(E82*P82,5)</f>
        <v>0</v>
      </c>
      <c r="R82" s="163"/>
      <c r="S82" s="163"/>
      <c r="T82" s="164">
        <v>0</v>
      </c>
      <c r="U82" s="163">
        <f>ROUND(E82*T82,2)</f>
        <v>0</v>
      </c>
      <c r="V82" s="153"/>
      <c r="W82" s="153"/>
      <c r="X82" s="153"/>
      <c r="Y82" s="153"/>
      <c r="Z82" s="153"/>
      <c r="AA82" s="153"/>
      <c r="AB82" s="153"/>
      <c r="AC82" s="153"/>
      <c r="AD82" s="153"/>
      <c r="AE82" s="153" t="s">
        <v>157</v>
      </c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1" x14ac:dyDescent="0.2">
      <c r="A83" s="154"/>
      <c r="B83" s="161"/>
      <c r="C83" s="193" t="s">
        <v>213</v>
      </c>
      <c r="D83" s="165"/>
      <c r="E83" s="169">
        <v>0.14699999999999999</v>
      </c>
      <c r="F83" s="172"/>
      <c r="G83" s="172"/>
      <c r="H83" s="172"/>
      <c r="I83" s="172"/>
      <c r="J83" s="172"/>
      <c r="K83" s="172"/>
      <c r="L83" s="172"/>
      <c r="M83" s="172"/>
      <c r="N83" s="163"/>
      <c r="O83" s="163"/>
      <c r="P83" s="163"/>
      <c r="Q83" s="163"/>
      <c r="R83" s="163"/>
      <c r="S83" s="163"/>
      <c r="T83" s="164"/>
      <c r="U83" s="163"/>
      <c r="V83" s="153"/>
      <c r="W83" s="153"/>
      <c r="X83" s="153"/>
      <c r="Y83" s="153"/>
      <c r="Z83" s="153"/>
      <c r="AA83" s="153"/>
      <c r="AB83" s="153"/>
      <c r="AC83" s="153"/>
      <c r="AD83" s="153"/>
      <c r="AE83" s="153" t="s">
        <v>109</v>
      </c>
      <c r="AF83" s="153">
        <v>0</v>
      </c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>
        <v>43</v>
      </c>
      <c r="B84" s="161" t="s">
        <v>214</v>
      </c>
      <c r="C84" s="192" t="s">
        <v>215</v>
      </c>
      <c r="D84" s="163" t="s">
        <v>188</v>
      </c>
      <c r="E84" s="168">
        <v>95</v>
      </c>
      <c r="F84" s="171"/>
      <c r="G84" s="172">
        <f>ROUND(E84*F84,2)</f>
        <v>0</v>
      </c>
      <c r="H84" s="171"/>
      <c r="I84" s="172">
        <f>ROUND(E84*H84,2)</f>
        <v>0</v>
      </c>
      <c r="J84" s="171"/>
      <c r="K84" s="172">
        <f>ROUND(E84*J84,2)</f>
        <v>0</v>
      </c>
      <c r="L84" s="172">
        <v>21</v>
      </c>
      <c r="M84" s="172">
        <f>G84*(1+L84/100)</f>
        <v>0</v>
      </c>
      <c r="N84" s="163">
        <v>1.4999999999999999E-4</v>
      </c>
      <c r="O84" s="163">
        <f>ROUND(E84*N84,5)</f>
        <v>1.4250000000000001E-2</v>
      </c>
      <c r="P84" s="163">
        <v>0</v>
      </c>
      <c r="Q84" s="163">
        <f>ROUND(E84*P84,5)</f>
        <v>0</v>
      </c>
      <c r="R84" s="163"/>
      <c r="S84" s="163"/>
      <c r="T84" s="164">
        <v>0</v>
      </c>
      <c r="U84" s="163">
        <f>ROUND(E84*T84,2)</f>
        <v>0</v>
      </c>
      <c r="V84" s="153"/>
      <c r="W84" s="153"/>
      <c r="X84" s="153"/>
      <c r="Y84" s="153"/>
      <c r="Z84" s="153"/>
      <c r="AA84" s="153"/>
      <c r="AB84" s="153"/>
      <c r="AC84" s="153"/>
      <c r="AD84" s="153"/>
      <c r="AE84" s="153" t="s">
        <v>157</v>
      </c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>
        <v>44</v>
      </c>
      <c r="B85" s="161" t="s">
        <v>175</v>
      </c>
      <c r="C85" s="192" t="s">
        <v>216</v>
      </c>
      <c r="D85" s="163" t="s">
        <v>177</v>
      </c>
      <c r="E85" s="168">
        <v>7</v>
      </c>
      <c r="F85" s="171"/>
      <c r="G85" s="172">
        <f>ROUND(E85*F85,2)</f>
        <v>0</v>
      </c>
      <c r="H85" s="171"/>
      <c r="I85" s="172">
        <f>ROUND(E85*H85,2)</f>
        <v>0</v>
      </c>
      <c r="J85" s="171"/>
      <c r="K85" s="172">
        <f>ROUND(E85*J85,2)</f>
        <v>0</v>
      </c>
      <c r="L85" s="172">
        <v>21</v>
      </c>
      <c r="M85" s="172">
        <f>G85*(1+L85/100)</f>
        <v>0</v>
      </c>
      <c r="N85" s="163">
        <v>1.4999999999999999E-4</v>
      </c>
      <c r="O85" s="163">
        <f>ROUND(E85*N85,5)</f>
        <v>1.0499999999999999E-3</v>
      </c>
      <c r="P85" s="163">
        <v>0</v>
      </c>
      <c r="Q85" s="163">
        <f>ROUND(E85*P85,5)</f>
        <v>0</v>
      </c>
      <c r="R85" s="163"/>
      <c r="S85" s="163"/>
      <c r="T85" s="164">
        <v>0</v>
      </c>
      <c r="U85" s="163">
        <f>ROUND(E85*T85,2)</f>
        <v>0</v>
      </c>
      <c r="V85" s="153"/>
      <c r="W85" s="153"/>
      <c r="X85" s="153"/>
      <c r="Y85" s="153"/>
      <c r="Z85" s="153"/>
      <c r="AA85" s="153"/>
      <c r="AB85" s="153"/>
      <c r="AC85" s="153"/>
      <c r="AD85" s="153"/>
      <c r="AE85" s="153" t="s">
        <v>157</v>
      </c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>
        <v>45</v>
      </c>
      <c r="B86" s="161" t="s">
        <v>175</v>
      </c>
      <c r="C86" s="192" t="s">
        <v>217</v>
      </c>
      <c r="D86" s="163" t="s">
        <v>177</v>
      </c>
      <c r="E86" s="168">
        <v>7</v>
      </c>
      <c r="F86" s="171"/>
      <c r="G86" s="172">
        <f>ROUND(E86*F86,2)</f>
        <v>0</v>
      </c>
      <c r="H86" s="171"/>
      <c r="I86" s="172">
        <f>ROUND(E86*H86,2)</f>
        <v>0</v>
      </c>
      <c r="J86" s="171"/>
      <c r="K86" s="172">
        <f>ROUND(E86*J86,2)</f>
        <v>0</v>
      </c>
      <c r="L86" s="172">
        <v>21</v>
      </c>
      <c r="M86" s="172">
        <f>G86*(1+L86/100)</f>
        <v>0</v>
      </c>
      <c r="N86" s="163">
        <v>1.4999999999999999E-4</v>
      </c>
      <c r="O86" s="163">
        <f>ROUND(E86*N86,5)</f>
        <v>1.0499999999999999E-3</v>
      </c>
      <c r="P86" s="163">
        <v>0</v>
      </c>
      <c r="Q86" s="163">
        <f>ROUND(E86*P86,5)</f>
        <v>0</v>
      </c>
      <c r="R86" s="163"/>
      <c r="S86" s="163"/>
      <c r="T86" s="164">
        <v>0</v>
      </c>
      <c r="U86" s="163">
        <f>ROUND(E86*T86,2)</f>
        <v>0</v>
      </c>
      <c r="V86" s="153"/>
      <c r="W86" s="153"/>
      <c r="X86" s="153"/>
      <c r="Y86" s="153"/>
      <c r="Z86" s="153"/>
      <c r="AA86" s="153"/>
      <c r="AB86" s="153"/>
      <c r="AC86" s="153"/>
      <c r="AD86" s="153"/>
      <c r="AE86" s="153" t="s">
        <v>157</v>
      </c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>
        <v>46</v>
      </c>
      <c r="B87" s="161" t="s">
        <v>175</v>
      </c>
      <c r="C87" s="192" t="s">
        <v>218</v>
      </c>
      <c r="D87" s="163" t="s">
        <v>177</v>
      </c>
      <c r="E87" s="168">
        <v>7</v>
      </c>
      <c r="F87" s="171"/>
      <c r="G87" s="172">
        <f>ROUND(E87*F87,2)</f>
        <v>0</v>
      </c>
      <c r="H87" s="171"/>
      <c r="I87" s="172">
        <f>ROUND(E87*H87,2)</f>
        <v>0</v>
      </c>
      <c r="J87" s="171"/>
      <c r="K87" s="172">
        <f>ROUND(E87*J87,2)</f>
        <v>0</v>
      </c>
      <c r="L87" s="172">
        <v>21</v>
      </c>
      <c r="M87" s="172">
        <f>G87*(1+L87/100)</f>
        <v>0</v>
      </c>
      <c r="N87" s="163">
        <v>1.4999999999999999E-4</v>
      </c>
      <c r="O87" s="163">
        <f>ROUND(E87*N87,5)</f>
        <v>1.0499999999999999E-3</v>
      </c>
      <c r="P87" s="163">
        <v>0</v>
      </c>
      <c r="Q87" s="163">
        <f>ROUND(E87*P87,5)</f>
        <v>0</v>
      </c>
      <c r="R87" s="163"/>
      <c r="S87" s="163"/>
      <c r="T87" s="164">
        <v>0</v>
      </c>
      <c r="U87" s="163">
        <f>ROUND(E87*T87,2)</f>
        <v>0</v>
      </c>
      <c r="V87" s="153"/>
      <c r="W87" s="153"/>
      <c r="X87" s="153"/>
      <c r="Y87" s="153"/>
      <c r="Z87" s="153"/>
      <c r="AA87" s="153"/>
      <c r="AB87" s="153"/>
      <c r="AC87" s="153"/>
      <c r="AD87" s="153"/>
      <c r="AE87" s="153" t="s">
        <v>157</v>
      </c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>
        <v>47</v>
      </c>
      <c r="B88" s="161" t="s">
        <v>175</v>
      </c>
      <c r="C88" s="192" t="s">
        <v>219</v>
      </c>
      <c r="D88" s="163" t="s">
        <v>220</v>
      </c>
      <c r="E88" s="168">
        <v>4.9000000000000004</v>
      </c>
      <c r="F88" s="171"/>
      <c r="G88" s="172">
        <f>ROUND(E88*F88,2)</f>
        <v>0</v>
      </c>
      <c r="H88" s="171"/>
      <c r="I88" s="172">
        <f>ROUND(E88*H88,2)</f>
        <v>0</v>
      </c>
      <c r="J88" s="171"/>
      <c r="K88" s="172">
        <f>ROUND(E88*J88,2)</f>
        <v>0</v>
      </c>
      <c r="L88" s="172">
        <v>21</v>
      </c>
      <c r="M88" s="172">
        <f>G88*(1+L88/100)</f>
        <v>0</v>
      </c>
      <c r="N88" s="163">
        <v>1.4999999999999999E-4</v>
      </c>
      <c r="O88" s="163">
        <f>ROUND(E88*N88,5)</f>
        <v>7.3999999999999999E-4</v>
      </c>
      <c r="P88" s="163">
        <v>0</v>
      </c>
      <c r="Q88" s="163">
        <f>ROUND(E88*P88,5)</f>
        <v>0</v>
      </c>
      <c r="R88" s="163"/>
      <c r="S88" s="163"/>
      <c r="T88" s="164">
        <v>0</v>
      </c>
      <c r="U88" s="163">
        <f>ROUND(E88*T88,2)</f>
        <v>0</v>
      </c>
      <c r="V88" s="153"/>
      <c r="W88" s="153"/>
      <c r="X88" s="153"/>
      <c r="Y88" s="153"/>
      <c r="Z88" s="153"/>
      <c r="AA88" s="153"/>
      <c r="AB88" s="153"/>
      <c r="AC88" s="153"/>
      <c r="AD88" s="153"/>
      <c r="AE88" s="153" t="s">
        <v>157</v>
      </c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/>
      <c r="B89" s="161"/>
      <c r="C89" s="251" t="s">
        <v>221</v>
      </c>
      <c r="D89" s="252"/>
      <c r="E89" s="253"/>
      <c r="F89" s="254"/>
      <c r="G89" s="255"/>
      <c r="H89" s="172"/>
      <c r="I89" s="172"/>
      <c r="J89" s="172"/>
      <c r="K89" s="172"/>
      <c r="L89" s="172"/>
      <c r="M89" s="172"/>
      <c r="N89" s="163"/>
      <c r="O89" s="163"/>
      <c r="P89" s="163"/>
      <c r="Q89" s="163"/>
      <c r="R89" s="163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 t="s">
        <v>126</v>
      </c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6" t="str">
        <f>C89</f>
        <v>pro objímku vetknutou do dřevěného sloupku k protažení nerezového lana</v>
      </c>
      <c r="BB89" s="153"/>
      <c r="BC89" s="153"/>
      <c r="BD89" s="153"/>
      <c r="BE89" s="153"/>
      <c r="BF89" s="153"/>
      <c r="BG89" s="153"/>
      <c r="BH89" s="153"/>
    </row>
    <row r="90" spans="1:60" outlineLevel="1" x14ac:dyDescent="0.2">
      <c r="A90" s="154">
        <v>48</v>
      </c>
      <c r="B90" s="161" t="s">
        <v>191</v>
      </c>
      <c r="C90" s="192" t="s">
        <v>192</v>
      </c>
      <c r="D90" s="163" t="s">
        <v>188</v>
      </c>
      <c r="E90" s="168">
        <v>14.7</v>
      </c>
      <c r="F90" s="171"/>
      <c r="G90" s="172">
        <f>ROUND(E90*F90,2)</f>
        <v>0</v>
      </c>
      <c r="H90" s="171"/>
      <c r="I90" s="172">
        <f>ROUND(E90*H90,2)</f>
        <v>0</v>
      </c>
      <c r="J90" s="171"/>
      <c r="K90" s="172">
        <f>ROUND(E90*J90,2)</f>
        <v>0</v>
      </c>
      <c r="L90" s="172">
        <v>21</v>
      </c>
      <c r="M90" s="172">
        <f>G90*(1+L90/100)</f>
        <v>0</v>
      </c>
      <c r="N90" s="163">
        <v>2.5500000000000002E-3</v>
      </c>
      <c r="O90" s="163">
        <f>ROUND(E90*N90,5)</f>
        <v>3.7490000000000002E-2</v>
      </c>
      <c r="P90" s="163">
        <v>0</v>
      </c>
      <c r="Q90" s="163">
        <f>ROUND(E90*P90,5)</f>
        <v>0</v>
      </c>
      <c r="R90" s="163"/>
      <c r="S90" s="163"/>
      <c r="T90" s="164">
        <v>0.495</v>
      </c>
      <c r="U90" s="163">
        <f>ROUND(E90*T90,2)</f>
        <v>7.28</v>
      </c>
      <c r="V90" s="153"/>
      <c r="W90" s="153"/>
      <c r="X90" s="153"/>
      <c r="Y90" s="153"/>
      <c r="Z90" s="153"/>
      <c r="AA90" s="153"/>
      <c r="AB90" s="153"/>
      <c r="AC90" s="153"/>
      <c r="AD90" s="153"/>
      <c r="AE90" s="153" t="s">
        <v>107</v>
      </c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54">
        <v>49</v>
      </c>
      <c r="B91" s="161" t="s">
        <v>175</v>
      </c>
      <c r="C91" s="192" t="s">
        <v>189</v>
      </c>
      <c r="D91" s="163" t="s">
        <v>188</v>
      </c>
      <c r="E91" s="168">
        <v>12.6</v>
      </c>
      <c r="F91" s="171"/>
      <c r="G91" s="172">
        <f>ROUND(E91*F91,2)</f>
        <v>0</v>
      </c>
      <c r="H91" s="171"/>
      <c r="I91" s="172">
        <f>ROUND(E91*H91,2)</f>
        <v>0</v>
      </c>
      <c r="J91" s="171"/>
      <c r="K91" s="172">
        <f>ROUND(E91*J91,2)</f>
        <v>0</v>
      </c>
      <c r="L91" s="172">
        <v>21</v>
      </c>
      <c r="M91" s="172">
        <f>G91*(1+L91/100)</f>
        <v>0</v>
      </c>
      <c r="N91" s="163">
        <v>0</v>
      </c>
      <c r="O91" s="163">
        <f>ROUND(E91*N91,5)</f>
        <v>0</v>
      </c>
      <c r="P91" s="163">
        <v>0</v>
      </c>
      <c r="Q91" s="163">
        <f>ROUND(E91*P91,5)</f>
        <v>0</v>
      </c>
      <c r="R91" s="163"/>
      <c r="S91" s="163"/>
      <c r="T91" s="164">
        <v>0.03</v>
      </c>
      <c r="U91" s="163">
        <f>ROUND(E91*T91,2)</f>
        <v>0.38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107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>
        <v>50</v>
      </c>
      <c r="B92" s="161" t="s">
        <v>222</v>
      </c>
      <c r="C92" s="192" t="s">
        <v>223</v>
      </c>
      <c r="D92" s="163" t="s">
        <v>120</v>
      </c>
      <c r="E92" s="168">
        <v>5.88</v>
      </c>
      <c r="F92" s="171"/>
      <c r="G92" s="172">
        <f>ROUND(E92*F92,2)</f>
        <v>0</v>
      </c>
      <c r="H92" s="171"/>
      <c r="I92" s="172">
        <f>ROUND(E92*H92,2)</f>
        <v>0</v>
      </c>
      <c r="J92" s="171"/>
      <c r="K92" s="172">
        <f>ROUND(E92*J92,2)</f>
        <v>0</v>
      </c>
      <c r="L92" s="172">
        <v>21</v>
      </c>
      <c r="M92" s="172">
        <f>G92*(1+L92/100)</f>
        <v>0</v>
      </c>
      <c r="N92" s="163">
        <v>4.6999999999999999E-4</v>
      </c>
      <c r="O92" s="163">
        <f>ROUND(E92*N92,5)</f>
        <v>2.7599999999999999E-3</v>
      </c>
      <c r="P92" s="163">
        <v>0</v>
      </c>
      <c r="Q92" s="163">
        <f>ROUND(E92*P92,5)</f>
        <v>0</v>
      </c>
      <c r="R92" s="163"/>
      <c r="S92" s="163"/>
      <c r="T92" s="164">
        <v>0.50600000000000001</v>
      </c>
      <c r="U92" s="163">
        <f>ROUND(E92*T92,2)</f>
        <v>2.98</v>
      </c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107</v>
      </c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54"/>
      <c r="B93" s="161"/>
      <c r="C93" s="193" t="s">
        <v>224</v>
      </c>
      <c r="D93" s="165"/>
      <c r="E93" s="169">
        <v>5.88</v>
      </c>
      <c r="F93" s="172"/>
      <c r="G93" s="172"/>
      <c r="H93" s="172"/>
      <c r="I93" s="172"/>
      <c r="J93" s="172"/>
      <c r="K93" s="172"/>
      <c r="L93" s="172"/>
      <c r="M93" s="172"/>
      <c r="N93" s="163"/>
      <c r="O93" s="163"/>
      <c r="P93" s="163"/>
      <c r="Q93" s="163"/>
      <c r="R93" s="163"/>
      <c r="S93" s="163"/>
      <c r="T93" s="164"/>
      <c r="U93" s="163"/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109</v>
      </c>
      <c r="AF93" s="153">
        <v>0</v>
      </c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>
        <v>51</v>
      </c>
      <c r="B94" s="161" t="s">
        <v>175</v>
      </c>
      <c r="C94" s="192" t="s">
        <v>225</v>
      </c>
      <c r="D94" s="163" t="s">
        <v>177</v>
      </c>
      <c r="E94" s="168">
        <v>7</v>
      </c>
      <c r="F94" s="171"/>
      <c r="G94" s="172">
        <f>ROUND(E94*F94,2)</f>
        <v>0</v>
      </c>
      <c r="H94" s="171"/>
      <c r="I94" s="172">
        <f>ROUND(E94*H94,2)</f>
        <v>0</v>
      </c>
      <c r="J94" s="171"/>
      <c r="K94" s="172">
        <f>ROUND(E94*J94,2)</f>
        <v>0</v>
      </c>
      <c r="L94" s="172">
        <v>21</v>
      </c>
      <c r="M94" s="172">
        <f>G94*(1+L94/100)</f>
        <v>0</v>
      </c>
      <c r="N94" s="163">
        <v>0</v>
      </c>
      <c r="O94" s="163">
        <f>ROUND(E94*N94,5)</f>
        <v>0</v>
      </c>
      <c r="P94" s="163">
        <v>0</v>
      </c>
      <c r="Q94" s="163">
        <f>ROUND(E94*P94,5)</f>
        <v>0</v>
      </c>
      <c r="R94" s="163"/>
      <c r="S94" s="163"/>
      <c r="T94" s="164">
        <v>0</v>
      </c>
      <c r="U94" s="163">
        <f>ROUND(E94*T94,2)</f>
        <v>0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157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>
        <v>52</v>
      </c>
      <c r="B95" s="161" t="s">
        <v>175</v>
      </c>
      <c r="C95" s="192" t="s">
        <v>206</v>
      </c>
      <c r="D95" s="163" t="s">
        <v>177</v>
      </c>
      <c r="E95" s="168">
        <v>1</v>
      </c>
      <c r="F95" s="171"/>
      <c r="G95" s="172">
        <f>ROUND(E95*F95,2)</f>
        <v>0</v>
      </c>
      <c r="H95" s="171"/>
      <c r="I95" s="172">
        <f>ROUND(E95*H95,2)</f>
        <v>0</v>
      </c>
      <c r="J95" s="171"/>
      <c r="K95" s="172">
        <f>ROUND(E95*J95,2)</f>
        <v>0</v>
      </c>
      <c r="L95" s="172">
        <v>21</v>
      </c>
      <c r="M95" s="172">
        <f>G95*(1+L95/100)</f>
        <v>0</v>
      </c>
      <c r="N95" s="163">
        <v>0</v>
      </c>
      <c r="O95" s="163">
        <f>ROUND(E95*N95,5)</f>
        <v>0</v>
      </c>
      <c r="P95" s="163">
        <v>0</v>
      </c>
      <c r="Q95" s="163">
        <f>ROUND(E95*P95,5)</f>
        <v>0</v>
      </c>
      <c r="R95" s="163"/>
      <c r="S95" s="163"/>
      <c r="T95" s="164">
        <v>0</v>
      </c>
      <c r="U95" s="163">
        <f>ROUND(E95*T95,2)</f>
        <v>0</v>
      </c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157</v>
      </c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ht="22.5" outlineLevel="1" x14ac:dyDescent="0.2">
      <c r="A96" s="154">
        <v>53</v>
      </c>
      <c r="B96" s="161" t="s">
        <v>200</v>
      </c>
      <c r="C96" s="192" t="s">
        <v>201</v>
      </c>
      <c r="D96" s="163" t="s">
        <v>148</v>
      </c>
      <c r="E96" s="168">
        <v>9.8989999999999995E-2</v>
      </c>
      <c r="F96" s="171"/>
      <c r="G96" s="172">
        <f>ROUND(E96*F96,2)</f>
        <v>0</v>
      </c>
      <c r="H96" s="171"/>
      <c r="I96" s="172">
        <f>ROUND(E96*H96,2)</f>
        <v>0</v>
      </c>
      <c r="J96" s="171"/>
      <c r="K96" s="172">
        <f>ROUND(E96*J96,2)</f>
        <v>0</v>
      </c>
      <c r="L96" s="172">
        <v>21</v>
      </c>
      <c r="M96" s="172">
        <f>G96*(1+L96/100)</f>
        <v>0</v>
      </c>
      <c r="N96" s="163">
        <v>0</v>
      </c>
      <c r="O96" s="163">
        <f>ROUND(E96*N96,5)</f>
        <v>0</v>
      </c>
      <c r="P96" s="163">
        <v>0</v>
      </c>
      <c r="Q96" s="163">
        <f>ROUND(E96*P96,5)</f>
        <v>0</v>
      </c>
      <c r="R96" s="163"/>
      <c r="S96" s="163"/>
      <c r="T96" s="164">
        <v>1.7509999999999999</v>
      </c>
      <c r="U96" s="163">
        <f>ROUND(E96*T96,2)</f>
        <v>0.17</v>
      </c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107</v>
      </c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1" x14ac:dyDescent="0.2">
      <c r="A97" s="154"/>
      <c r="B97" s="161"/>
      <c r="C97" s="193" t="s">
        <v>226</v>
      </c>
      <c r="D97" s="165"/>
      <c r="E97" s="169">
        <v>8.0850000000000005E-2</v>
      </c>
      <c r="F97" s="172"/>
      <c r="G97" s="172"/>
      <c r="H97" s="172"/>
      <c r="I97" s="172"/>
      <c r="J97" s="172"/>
      <c r="K97" s="172"/>
      <c r="L97" s="172"/>
      <c r="M97" s="172"/>
      <c r="N97" s="163"/>
      <c r="O97" s="163"/>
      <c r="P97" s="163"/>
      <c r="Q97" s="163"/>
      <c r="R97" s="163"/>
      <c r="S97" s="163"/>
      <c r="T97" s="164"/>
      <c r="U97" s="163"/>
      <c r="V97" s="153"/>
      <c r="W97" s="153"/>
      <c r="X97" s="153"/>
      <c r="Y97" s="153"/>
      <c r="Z97" s="153"/>
      <c r="AA97" s="153"/>
      <c r="AB97" s="153"/>
      <c r="AC97" s="153"/>
      <c r="AD97" s="153"/>
      <c r="AE97" s="153" t="s">
        <v>109</v>
      </c>
      <c r="AF97" s="153">
        <v>0</v>
      </c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54"/>
      <c r="B98" s="161"/>
      <c r="C98" s="193" t="s">
        <v>227</v>
      </c>
      <c r="D98" s="165"/>
      <c r="E98" s="169">
        <v>1.814E-2</v>
      </c>
      <c r="F98" s="172"/>
      <c r="G98" s="172"/>
      <c r="H98" s="172"/>
      <c r="I98" s="172"/>
      <c r="J98" s="172"/>
      <c r="K98" s="172"/>
      <c r="L98" s="172"/>
      <c r="M98" s="172"/>
      <c r="N98" s="163"/>
      <c r="O98" s="163"/>
      <c r="P98" s="163"/>
      <c r="Q98" s="163"/>
      <c r="R98" s="163"/>
      <c r="S98" s="163"/>
      <c r="T98" s="164"/>
      <c r="U98" s="163"/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109</v>
      </c>
      <c r="AF98" s="153">
        <v>0</v>
      </c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x14ac:dyDescent="0.2">
      <c r="A99" s="155" t="s">
        <v>102</v>
      </c>
      <c r="B99" s="162" t="s">
        <v>65</v>
      </c>
      <c r="C99" s="194" t="s">
        <v>66</v>
      </c>
      <c r="D99" s="166"/>
      <c r="E99" s="170"/>
      <c r="F99" s="173"/>
      <c r="G99" s="173">
        <f>SUMIF(AE100:AE140,"&lt;&gt;NOR",G100:G140)</f>
        <v>0</v>
      </c>
      <c r="H99" s="173"/>
      <c r="I99" s="173">
        <f>SUM(I100:I140)</f>
        <v>0</v>
      </c>
      <c r="J99" s="173"/>
      <c r="K99" s="173">
        <f>SUM(K100:K140)</f>
        <v>0</v>
      </c>
      <c r="L99" s="173"/>
      <c r="M99" s="173">
        <f>SUM(M100:M140)</f>
        <v>0</v>
      </c>
      <c r="N99" s="166"/>
      <c r="O99" s="166">
        <f>SUM(O100:O140)</f>
        <v>5.4665699999999982</v>
      </c>
      <c r="P99" s="166"/>
      <c r="Q99" s="166">
        <f>SUM(Q100:Q140)</f>
        <v>0</v>
      </c>
      <c r="R99" s="166"/>
      <c r="S99" s="166"/>
      <c r="T99" s="167"/>
      <c r="U99" s="166">
        <f>SUM(U100:U140)</f>
        <v>136.88999999999999</v>
      </c>
      <c r="AE99" t="s">
        <v>103</v>
      </c>
    </row>
    <row r="100" spans="1:60" outlineLevel="1" x14ac:dyDescent="0.2">
      <c r="A100" s="154">
        <v>54</v>
      </c>
      <c r="B100" s="161" t="s">
        <v>207</v>
      </c>
      <c r="C100" s="192" t="s">
        <v>208</v>
      </c>
      <c r="D100" s="163" t="s">
        <v>106</v>
      </c>
      <c r="E100" s="168">
        <v>1.512</v>
      </c>
      <c r="F100" s="171"/>
      <c r="G100" s="172">
        <f>ROUND(E100*F100,2)</f>
        <v>0</v>
      </c>
      <c r="H100" s="171"/>
      <c r="I100" s="172">
        <f>ROUND(E100*H100,2)</f>
        <v>0</v>
      </c>
      <c r="J100" s="171"/>
      <c r="K100" s="172">
        <f>ROUND(E100*J100,2)</f>
        <v>0</v>
      </c>
      <c r="L100" s="172">
        <v>21</v>
      </c>
      <c r="M100" s="172">
        <f>G100*(1+L100/100)</f>
        <v>0</v>
      </c>
      <c r="N100" s="163">
        <v>0</v>
      </c>
      <c r="O100" s="163">
        <f>ROUND(E100*N100,5)</f>
        <v>0</v>
      </c>
      <c r="P100" s="163">
        <v>0</v>
      </c>
      <c r="Q100" s="163">
        <f>ROUND(E100*P100,5)</f>
        <v>0</v>
      </c>
      <c r="R100" s="163"/>
      <c r="S100" s="163"/>
      <c r="T100" s="164">
        <v>0.20399999999999999</v>
      </c>
      <c r="U100" s="163">
        <f>ROUND(E100*T100,2)</f>
        <v>0.31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107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">
      <c r="A101" s="154"/>
      <c r="B101" s="161"/>
      <c r="C101" s="193" t="s">
        <v>228</v>
      </c>
      <c r="D101" s="165"/>
      <c r="E101" s="169">
        <v>1.512</v>
      </c>
      <c r="F101" s="172"/>
      <c r="G101" s="172"/>
      <c r="H101" s="172"/>
      <c r="I101" s="172"/>
      <c r="J101" s="172"/>
      <c r="K101" s="172"/>
      <c r="L101" s="172"/>
      <c r="M101" s="172"/>
      <c r="N101" s="163"/>
      <c r="O101" s="163"/>
      <c r="P101" s="163"/>
      <c r="Q101" s="163"/>
      <c r="R101" s="163"/>
      <c r="S101" s="163"/>
      <c r="T101" s="164"/>
      <c r="U101" s="16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109</v>
      </c>
      <c r="AF101" s="153">
        <v>0</v>
      </c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54">
        <v>55</v>
      </c>
      <c r="B102" s="161" t="s">
        <v>173</v>
      </c>
      <c r="C102" s="192" t="s">
        <v>174</v>
      </c>
      <c r="D102" s="163" t="s">
        <v>106</v>
      </c>
      <c r="E102" s="168">
        <v>1.512</v>
      </c>
      <c r="F102" s="171"/>
      <c r="G102" s="172">
        <f>ROUND(E102*F102,2)</f>
        <v>0</v>
      </c>
      <c r="H102" s="171"/>
      <c r="I102" s="172">
        <f>ROUND(E102*H102,2)</f>
        <v>0</v>
      </c>
      <c r="J102" s="171"/>
      <c r="K102" s="172">
        <f>ROUND(E102*J102,2)</f>
        <v>0</v>
      </c>
      <c r="L102" s="172">
        <v>21</v>
      </c>
      <c r="M102" s="172">
        <f>G102*(1+L102/100)</f>
        <v>0</v>
      </c>
      <c r="N102" s="163">
        <v>2.5249999999999999</v>
      </c>
      <c r="O102" s="163">
        <f>ROUND(E102*N102,5)</f>
        <v>3.8178000000000001</v>
      </c>
      <c r="P102" s="163">
        <v>0</v>
      </c>
      <c r="Q102" s="163">
        <f>ROUND(E102*P102,5)</f>
        <v>0</v>
      </c>
      <c r="R102" s="163"/>
      <c r="S102" s="163"/>
      <c r="T102" s="164">
        <v>0.47699999999999998</v>
      </c>
      <c r="U102" s="163">
        <f>ROUND(E102*T102,2)</f>
        <v>0.72</v>
      </c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107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54">
        <v>56</v>
      </c>
      <c r="B103" s="161" t="s">
        <v>175</v>
      </c>
      <c r="C103" s="192" t="s">
        <v>229</v>
      </c>
      <c r="D103" s="163" t="s">
        <v>177</v>
      </c>
      <c r="E103" s="168">
        <v>18</v>
      </c>
      <c r="F103" s="171"/>
      <c r="G103" s="172">
        <f>ROUND(E103*F103,2)</f>
        <v>0</v>
      </c>
      <c r="H103" s="171"/>
      <c r="I103" s="172">
        <f>ROUND(E103*H103,2)</f>
        <v>0</v>
      </c>
      <c r="J103" s="171"/>
      <c r="K103" s="172">
        <f>ROUND(E103*J103,2)</f>
        <v>0</v>
      </c>
      <c r="L103" s="172">
        <v>21</v>
      </c>
      <c r="M103" s="172">
        <f>G103*(1+L103/100)</f>
        <v>0</v>
      </c>
      <c r="N103" s="163">
        <v>1.4E-3</v>
      </c>
      <c r="O103" s="163">
        <f>ROUND(E103*N103,5)</f>
        <v>2.52E-2</v>
      </c>
      <c r="P103" s="163">
        <v>0</v>
      </c>
      <c r="Q103" s="163">
        <f>ROUND(E103*P103,5)</f>
        <v>0</v>
      </c>
      <c r="R103" s="163"/>
      <c r="S103" s="163"/>
      <c r="T103" s="164">
        <v>0</v>
      </c>
      <c r="U103" s="163">
        <f>ROUND(E103*T103,2)</f>
        <v>0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157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54">
        <v>57</v>
      </c>
      <c r="B104" s="161" t="s">
        <v>175</v>
      </c>
      <c r="C104" s="192" t="s">
        <v>230</v>
      </c>
      <c r="D104" s="163" t="s">
        <v>177</v>
      </c>
      <c r="E104" s="168">
        <v>4</v>
      </c>
      <c r="F104" s="171"/>
      <c r="G104" s="172">
        <f>ROUND(E104*F104,2)</f>
        <v>0</v>
      </c>
      <c r="H104" s="171"/>
      <c r="I104" s="172">
        <f>ROUND(E104*H104,2)</f>
        <v>0</v>
      </c>
      <c r="J104" s="171"/>
      <c r="K104" s="172">
        <f>ROUND(E104*J104,2)</f>
        <v>0</v>
      </c>
      <c r="L104" s="172">
        <v>21</v>
      </c>
      <c r="M104" s="172">
        <f>G104*(1+L104/100)</f>
        <v>0</v>
      </c>
      <c r="N104" s="163">
        <v>1.4E-3</v>
      </c>
      <c r="O104" s="163">
        <f>ROUND(E104*N104,5)</f>
        <v>5.5999999999999999E-3</v>
      </c>
      <c r="P104" s="163">
        <v>0</v>
      </c>
      <c r="Q104" s="163">
        <f>ROUND(E104*P104,5)</f>
        <v>0</v>
      </c>
      <c r="R104" s="163"/>
      <c r="S104" s="163"/>
      <c r="T104" s="164">
        <v>0</v>
      </c>
      <c r="U104" s="163">
        <f>ROUND(E104*T104,2)</f>
        <v>0</v>
      </c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157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58</v>
      </c>
      <c r="B105" s="161" t="s">
        <v>175</v>
      </c>
      <c r="C105" s="192" t="s">
        <v>231</v>
      </c>
      <c r="D105" s="163" t="s">
        <v>177</v>
      </c>
      <c r="E105" s="168">
        <v>32</v>
      </c>
      <c r="F105" s="171"/>
      <c r="G105" s="172">
        <f>ROUND(E105*F105,2)</f>
        <v>0</v>
      </c>
      <c r="H105" s="171"/>
      <c r="I105" s="172">
        <f>ROUND(E105*H105,2)</f>
        <v>0</v>
      </c>
      <c r="J105" s="171"/>
      <c r="K105" s="172">
        <f>ROUND(E105*J105,2)</f>
        <v>0</v>
      </c>
      <c r="L105" s="172">
        <v>21</v>
      </c>
      <c r="M105" s="172">
        <f>G105*(1+L105/100)</f>
        <v>0</v>
      </c>
      <c r="N105" s="163">
        <v>1.4E-3</v>
      </c>
      <c r="O105" s="163">
        <f>ROUND(E105*N105,5)</f>
        <v>4.48E-2</v>
      </c>
      <c r="P105" s="163">
        <v>0</v>
      </c>
      <c r="Q105" s="163">
        <f>ROUND(E105*P105,5)</f>
        <v>0</v>
      </c>
      <c r="R105" s="163"/>
      <c r="S105" s="163"/>
      <c r="T105" s="164">
        <v>0</v>
      </c>
      <c r="U105" s="163">
        <f>ROUND(E105*T105,2)</f>
        <v>0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157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outlineLevel="1" x14ac:dyDescent="0.2">
      <c r="A106" s="154">
        <v>59</v>
      </c>
      <c r="B106" s="161" t="s">
        <v>232</v>
      </c>
      <c r="C106" s="192" t="s">
        <v>233</v>
      </c>
      <c r="D106" s="163" t="s">
        <v>106</v>
      </c>
      <c r="E106" s="168">
        <v>0.30556800000000001</v>
      </c>
      <c r="F106" s="171"/>
      <c r="G106" s="172">
        <f>ROUND(E106*F106,2)</f>
        <v>0</v>
      </c>
      <c r="H106" s="171"/>
      <c r="I106" s="172">
        <f>ROUND(E106*H106,2)</f>
        <v>0</v>
      </c>
      <c r="J106" s="171"/>
      <c r="K106" s="172">
        <f>ROUND(E106*J106,2)</f>
        <v>0</v>
      </c>
      <c r="L106" s="172">
        <v>21</v>
      </c>
      <c r="M106" s="172">
        <f>G106*(1+L106/100)</f>
        <v>0</v>
      </c>
      <c r="N106" s="163">
        <v>0.55000000000000004</v>
      </c>
      <c r="O106" s="163">
        <f>ROUND(E106*N106,5)</f>
        <v>0.16805999999999999</v>
      </c>
      <c r="P106" s="163">
        <v>0</v>
      </c>
      <c r="Q106" s="163">
        <f>ROUND(E106*P106,5)</f>
        <v>0</v>
      </c>
      <c r="R106" s="163"/>
      <c r="S106" s="163"/>
      <c r="T106" s="164">
        <v>0</v>
      </c>
      <c r="U106" s="163">
        <f>ROUND(E106*T106,2)</f>
        <v>0</v>
      </c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 t="s">
        <v>157</v>
      </c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54"/>
      <c r="B107" s="161"/>
      <c r="C107" s="251" t="s">
        <v>234</v>
      </c>
      <c r="D107" s="252"/>
      <c r="E107" s="253"/>
      <c r="F107" s="254"/>
      <c r="G107" s="255"/>
      <c r="H107" s="172"/>
      <c r="I107" s="172"/>
      <c r="J107" s="172"/>
      <c r="K107" s="172"/>
      <c r="L107" s="172"/>
      <c r="M107" s="172"/>
      <c r="N107" s="163"/>
      <c r="O107" s="163"/>
      <c r="P107" s="163"/>
      <c r="Q107" s="163"/>
      <c r="R107" s="163"/>
      <c r="S107" s="163"/>
      <c r="T107" s="164"/>
      <c r="U107" s="16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126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6" t="str">
        <f>C107</f>
        <v>modřín</v>
      </c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54"/>
      <c r="B108" s="161"/>
      <c r="C108" s="193" t="s">
        <v>235</v>
      </c>
      <c r="D108" s="165"/>
      <c r="E108" s="169">
        <v>0.26956799999999997</v>
      </c>
      <c r="F108" s="172"/>
      <c r="G108" s="172"/>
      <c r="H108" s="172"/>
      <c r="I108" s="172"/>
      <c r="J108" s="172"/>
      <c r="K108" s="172"/>
      <c r="L108" s="172"/>
      <c r="M108" s="172"/>
      <c r="N108" s="163"/>
      <c r="O108" s="163"/>
      <c r="P108" s="163"/>
      <c r="Q108" s="163"/>
      <c r="R108" s="163"/>
      <c r="S108" s="163"/>
      <c r="T108" s="164"/>
      <c r="U108" s="16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 t="s">
        <v>109</v>
      </c>
      <c r="AF108" s="153">
        <v>0</v>
      </c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54"/>
      <c r="B109" s="161"/>
      <c r="C109" s="193" t="s">
        <v>236</v>
      </c>
      <c r="D109" s="165"/>
      <c r="E109" s="169">
        <v>3.5999999999999997E-2</v>
      </c>
      <c r="F109" s="172"/>
      <c r="G109" s="172"/>
      <c r="H109" s="172"/>
      <c r="I109" s="172"/>
      <c r="J109" s="172"/>
      <c r="K109" s="172"/>
      <c r="L109" s="172"/>
      <c r="M109" s="172"/>
      <c r="N109" s="163"/>
      <c r="O109" s="163"/>
      <c r="P109" s="163"/>
      <c r="Q109" s="163"/>
      <c r="R109" s="163"/>
      <c r="S109" s="163"/>
      <c r="T109" s="164"/>
      <c r="U109" s="16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109</v>
      </c>
      <c r="AF109" s="153">
        <v>0</v>
      </c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54">
        <v>60</v>
      </c>
      <c r="B110" s="161" t="s">
        <v>237</v>
      </c>
      <c r="C110" s="192" t="s">
        <v>238</v>
      </c>
      <c r="D110" s="163" t="s">
        <v>106</v>
      </c>
      <c r="E110" s="168">
        <v>9.8375000000000004E-2</v>
      </c>
      <c r="F110" s="171"/>
      <c r="G110" s="172">
        <f>ROUND(E110*F110,2)</f>
        <v>0</v>
      </c>
      <c r="H110" s="171"/>
      <c r="I110" s="172">
        <f>ROUND(E110*H110,2)</f>
        <v>0</v>
      </c>
      <c r="J110" s="171"/>
      <c r="K110" s="172">
        <f>ROUND(E110*J110,2)</f>
        <v>0</v>
      </c>
      <c r="L110" s="172">
        <v>21</v>
      </c>
      <c r="M110" s="172">
        <f>G110*(1+L110/100)</f>
        <v>0</v>
      </c>
      <c r="N110" s="163">
        <v>0.55000000000000004</v>
      </c>
      <c r="O110" s="163">
        <f>ROUND(E110*N110,5)</f>
        <v>5.4109999999999998E-2</v>
      </c>
      <c r="P110" s="163">
        <v>0</v>
      </c>
      <c r="Q110" s="163">
        <f>ROUND(E110*P110,5)</f>
        <v>0</v>
      </c>
      <c r="R110" s="163"/>
      <c r="S110" s="163"/>
      <c r="T110" s="164">
        <v>0</v>
      </c>
      <c r="U110" s="163">
        <f>ROUND(E110*T110,2)</f>
        <v>0</v>
      </c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 t="s">
        <v>157</v>
      </c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54"/>
      <c r="B111" s="161"/>
      <c r="C111" s="251" t="s">
        <v>234</v>
      </c>
      <c r="D111" s="252"/>
      <c r="E111" s="253"/>
      <c r="F111" s="254"/>
      <c r="G111" s="255"/>
      <c r="H111" s="172"/>
      <c r="I111" s="172"/>
      <c r="J111" s="172"/>
      <c r="K111" s="172"/>
      <c r="L111" s="172"/>
      <c r="M111" s="172"/>
      <c r="N111" s="163"/>
      <c r="O111" s="163"/>
      <c r="P111" s="163"/>
      <c r="Q111" s="163"/>
      <c r="R111" s="163"/>
      <c r="S111" s="163"/>
      <c r="T111" s="164"/>
      <c r="U111" s="16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126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6" t="str">
        <f>C111</f>
        <v>modřín</v>
      </c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54"/>
      <c r="B112" s="161"/>
      <c r="C112" s="193" t="s">
        <v>239</v>
      </c>
      <c r="D112" s="165"/>
      <c r="E112" s="169">
        <v>5.4600000000000003E-2</v>
      </c>
      <c r="F112" s="172"/>
      <c r="G112" s="172"/>
      <c r="H112" s="172"/>
      <c r="I112" s="172"/>
      <c r="J112" s="172"/>
      <c r="K112" s="172"/>
      <c r="L112" s="172"/>
      <c r="M112" s="172"/>
      <c r="N112" s="163"/>
      <c r="O112" s="163"/>
      <c r="P112" s="163"/>
      <c r="Q112" s="163"/>
      <c r="R112" s="163"/>
      <c r="S112" s="163"/>
      <c r="T112" s="164"/>
      <c r="U112" s="16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109</v>
      </c>
      <c r="AF112" s="153">
        <v>0</v>
      </c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outlineLevel="1" x14ac:dyDescent="0.2">
      <c r="A113" s="154"/>
      <c r="B113" s="161"/>
      <c r="C113" s="193" t="s">
        <v>240</v>
      </c>
      <c r="D113" s="165"/>
      <c r="E113" s="169">
        <v>4.3775000000000001E-2</v>
      </c>
      <c r="F113" s="172"/>
      <c r="G113" s="172"/>
      <c r="H113" s="172"/>
      <c r="I113" s="172"/>
      <c r="J113" s="172"/>
      <c r="K113" s="172"/>
      <c r="L113" s="172"/>
      <c r="M113" s="172"/>
      <c r="N113" s="163"/>
      <c r="O113" s="163"/>
      <c r="P113" s="163"/>
      <c r="Q113" s="163"/>
      <c r="R113" s="163"/>
      <c r="S113" s="163"/>
      <c r="T113" s="164"/>
      <c r="U113" s="16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 t="s">
        <v>109</v>
      </c>
      <c r="AF113" s="153">
        <v>0</v>
      </c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1" x14ac:dyDescent="0.2">
      <c r="A114" s="154">
        <v>61</v>
      </c>
      <c r="B114" s="161" t="s">
        <v>237</v>
      </c>
      <c r="C114" s="192" t="s">
        <v>241</v>
      </c>
      <c r="D114" s="163" t="s">
        <v>106</v>
      </c>
      <c r="E114" s="168">
        <v>9.7280000000000005E-2</v>
      </c>
      <c r="F114" s="171"/>
      <c r="G114" s="172">
        <f>ROUND(E114*F114,2)</f>
        <v>0</v>
      </c>
      <c r="H114" s="171"/>
      <c r="I114" s="172">
        <f>ROUND(E114*H114,2)</f>
        <v>0</v>
      </c>
      <c r="J114" s="171"/>
      <c r="K114" s="172">
        <f>ROUND(E114*J114,2)</f>
        <v>0</v>
      </c>
      <c r="L114" s="172">
        <v>21</v>
      </c>
      <c r="M114" s="172">
        <f>G114*(1+L114/100)</f>
        <v>0</v>
      </c>
      <c r="N114" s="163">
        <v>0.55000000000000004</v>
      </c>
      <c r="O114" s="163">
        <f>ROUND(E114*N114,5)</f>
        <v>5.3499999999999999E-2</v>
      </c>
      <c r="P114" s="163">
        <v>0</v>
      </c>
      <c r="Q114" s="163">
        <f>ROUND(E114*P114,5)</f>
        <v>0</v>
      </c>
      <c r="R114" s="163"/>
      <c r="S114" s="163"/>
      <c r="T114" s="164">
        <v>0</v>
      </c>
      <c r="U114" s="163">
        <f>ROUND(E114*T114,2)</f>
        <v>0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157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54"/>
      <c r="B115" s="161"/>
      <c r="C115" s="251" t="s">
        <v>234</v>
      </c>
      <c r="D115" s="252"/>
      <c r="E115" s="253"/>
      <c r="F115" s="254"/>
      <c r="G115" s="255"/>
      <c r="H115" s="172"/>
      <c r="I115" s="172"/>
      <c r="J115" s="172"/>
      <c r="K115" s="172"/>
      <c r="L115" s="172"/>
      <c r="M115" s="172"/>
      <c r="N115" s="163"/>
      <c r="O115" s="163"/>
      <c r="P115" s="163"/>
      <c r="Q115" s="163"/>
      <c r="R115" s="163"/>
      <c r="S115" s="163"/>
      <c r="T115" s="164"/>
      <c r="U115" s="16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 t="s">
        <v>126</v>
      </c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6" t="str">
        <f>C115</f>
        <v>modřín</v>
      </c>
      <c r="BB115" s="153"/>
      <c r="BC115" s="153"/>
      <c r="BD115" s="153"/>
      <c r="BE115" s="153"/>
      <c r="BF115" s="153"/>
      <c r="BG115" s="153"/>
      <c r="BH115" s="153"/>
    </row>
    <row r="116" spans="1:60" outlineLevel="1" x14ac:dyDescent="0.2">
      <c r="A116" s="154"/>
      <c r="B116" s="161"/>
      <c r="C116" s="193" t="s">
        <v>242</v>
      </c>
      <c r="D116" s="165"/>
      <c r="E116" s="169">
        <v>9.7280000000000005E-2</v>
      </c>
      <c r="F116" s="172"/>
      <c r="G116" s="172"/>
      <c r="H116" s="172"/>
      <c r="I116" s="172"/>
      <c r="J116" s="172"/>
      <c r="K116" s="172"/>
      <c r="L116" s="172"/>
      <c r="M116" s="172"/>
      <c r="N116" s="163"/>
      <c r="O116" s="163"/>
      <c r="P116" s="163"/>
      <c r="Q116" s="163"/>
      <c r="R116" s="163"/>
      <c r="S116" s="163"/>
      <c r="T116" s="164"/>
      <c r="U116" s="16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109</v>
      </c>
      <c r="AF116" s="153">
        <v>0</v>
      </c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>
        <v>62</v>
      </c>
      <c r="B117" s="161" t="s">
        <v>232</v>
      </c>
      <c r="C117" s="192" t="s">
        <v>243</v>
      </c>
      <c r="D117" s="163" t="s">
        <v>106</v>
      </c>
      <c r="E117" s="168">
        <v>0.78758399999999995</v>
      </c>
      <c r="F117" s="171"/>
      <c r="G117" s="172">
        <f>ROUND(E117*F117,2)</f>
        <v>0</v>
      </c>
      <c r="H117" s="171"/>
      <c r="I117" s="172">
        <f>ROUND(E117*H117,2)</f>
        <v>0</v>
      </c>
      <c r="J117" s="171"/>
      <c r="K117" s="172">
        <f>ROUND(E117*J117,2)</f>
        <v>0</v>
      </c>
      <c r="L117" s="172">
        <v>21</v>
      </c>
      <c r="M117" s="172">
        <f>G117*(1+L117/100)</f>
        <v>0</v>
      </c>
      <c r="N117" s="163">
        <v>0.55000000000000004</v>
      </c>
      <c r="O117" s="163">
        <f>ROUND(E117*N117,5)</f>
        <v>0.43317</v>
      </c>
      <c r="P117" s="163">
        <v>0</v>
      </c>
      <c r="Q117" s="163">
        <f>ROUND(E117*P117,5)</f>
        <v>0</v>
      </c>
      <c r="R117" s="163"/>
      <c r="S117" s="163"/>
      <c r="T117" s="164">
        <v>0</v>
      </c>
      <c r="U117" s="163">
        <f>ROUND(E117*T117,2)</f>
        <v>0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157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/>
      <c r="B118" s="161"/>
      <c r="C118" s="251" t="s">
        <v>234</v>
      </c>
      <c r="D118" s="252"/>
      <c r="E118" s="253"/>
      <c r="F118" s="254"/>
      <c r="G118" s="255"/>
      <c r="H118" s="172"/>
      <c r="I118" s="172"/>
      <c r="J118" s="172"/>
      <c r="K118" s="172"/>
      <c r="L118" s="172"/>
      <c r="M118" s="172"/>
      <c r="N118" s="163"/>
      <c r="O118" s="163"/>
      <c r="P118" s="163"/>
      <c r="Q118" s="163"/>
      <c r="R118" s="163"/>
      <c r="S118" s="163"/>
      <c r="T118" s="164"/>
      <c r="U118" s="16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126</v>
      </c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6" t="str">
        <f>C118</f>
        <v>modřín</v>
      </c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/>
      <c r="B119" s="161"/>
      <c r="C119" s="193" t="s">
        <v>244</v>
      </c>
      <c r="D119" s="165"/>
      <c r="E119" s="169">
        <v>8.8319999999999996E-2</v>
      </c>
      <c r="F119" s="172"/>
      <c r="G119" s="172"/>
      <c r="H119" s="172"/>
      <c r="I119" s="172"/>
      <c r="J119" s="172"/>
      <c r="K119" s="172"/>
      <c r="L119" s="172"/>
      <c r="M119" s="172"/>
      <c r="N119" s="163"/>
      <c r="O119" s="163"/>
      <c r="P119" s="163"/>
      <c r="Q119" s="163"/>
      <c r="R119" s="163"/>
      <c r="S119" s="163"/>
      <c r="T119" s="164"/>
      <c r="U119" s="16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109</v>
      </c>
      <c r="AF119" s="153">
        <v>0</v>
      </c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/>
      <c r="B120" s="161"/>
      <c r="C120" s="193" t="s">
        <v>245</v>
      </c>
      <c r="D120" s="165"/>
      <c r="E120" s="169">
        <v>0.100608</v>
      </c>
      <c r="F120" s="172"/>
      <c r="G120" s="172"/>
      <c r="H120" s="172"/>
      <c r="I120" s="172"/>
      <c r="J120" s="172"/>
      <c r="K120" s="172"/>
      <c r="L120" s="172"/>
      <c r="M120" s="172"/>
      <c r="N120" s="163"/>
      <c r="O120" s="163"/>
      <c r="P120" s="163"/>
      <c r="Q120" s="163"/>
      <c r="R120" s="163"/>
      <c r="S120" s="163"/>
      <c r="T120" s="164"/>
      <c r="U120" s="16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109</v>
      </c>
      <c r="AF120" s="153">
        <v>0</v>
      </c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54"/>
      <c r="B121" s="161"/>
      <c r="C121" s="193" t="s">
        <v>246</v>
      </c>
      <c r="D121" s="165"/>
      <c r="E121" s="169">
        <v>6.5280000000000005E-2</v>
      </c>
      <c r="F121" s="172"/>
      <c r="G121" s="172"/>
      <c r="H121" s="172"/>
      <c r="I121" s="172"/>
      <c r="J121" s="172"/>
      <c r="K121" s="172"/>
      <c r="L121" s="172"/>
      <c r="M121" s="172"/>
      <c r="N121" s="163"/>
      <c r="O121" s="163"/>
      <c r="P121" s="163"/>
      <c r="Q121" s="163"/>
      <c r="R121" s="163"/>
      <c r="S121" s="163"/>
      <c r="T121" s="164"/>
      <c r="U121" s="16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109</v>
      </c>
      <c r="AF121" s="153">
        <v>0</v>
      </c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outlineLevel="1" x14ac:dyDescent="0.2">
      <c r="A122" s="154"/>
      <c r="B122" s="161"/>
      <c r="C122" s="193" t="s">
        <v>247</v>
      </c>
      <c r="D122" s="165"/>
      <c r="E122" s="169">
        <v>8.0448000000000006E-2</v>
      </c>
      <c r="F122" s="172"/>
      <c r="G122" s="172"/>
      <c r="H122" s="172"/>
      <c r="I122" s="172"/>
      <c r="J122" s="172"/>
      <c r="K122" s="172"/>
      <c r="L122" s="172"/>
      <c r="M122" s="172"/>
      <c r="N122" s="163"/>
      <c r="O122" s="163"/>
      <c r="P122" s="163"/>
      <c r="Q122" s="163"/>
      <c r="R122" s="163"/>
      <c r="S122" s="163"/>
      <c r="T122" s="164"/>
      <c r="U122" s="16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 t="s">
        <v>109</v>
      </c>
      <c r="AF122" s="153">
        <v>0</v>
      </c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1" x14ac:dyDescent="0.2">
      <c r="A123" s="154"/>
      <c r="B123" s="161"/>
      <c r="C123" s="193" t="s">
        <v>248</v>
      </c>
      <c r="D123" s="165"/>
      <c r="E123" s="169">
        <v>6.1440000000000002E-2</v>
      </c>
      <c r="F123" s="172"/>
      <c r="G123" s="172"/>
      <c r="H123" s="172"/>
      <c r="I123" s="172"/>
      <c r="J123" s="172"/>
      <c r="K123" s="172"/>
      <c r="L123" s="172"/>
      <c r="M123" s="172"/>
      <c r="N123" s="163"/>
      <c r="O123" s="163"/>
      <c r="P123" s="163"/>
      <c r="Q123" s="163"/>
      <c r="R123" s="163"/>
      <c r="S123" s="163"/>
      <c r="T123" s="164"/>
      <c r="U123" s="16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 t="s">
        <v>109</v>
      </c>
      <c r="AF123" s="153">
        <v>0</v>
      </c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1" x14ac:dyDescent="0.2">
      <c r="A124" s="154"/>
      <c r="B124" s="161"/>
      <c r="C124" s="193" t="s">
        <v>249</v>
      </c>
      <c r="D124" s="165"/>
      <c r="E124" s="169">
        <v>4.1472000000000002E-2</v>
      </c>
      <c r="F124" s="172"/>
      <c r="G124" s="172"/>
      <c r="H124" s="172"/>
      <c r="I124" s="172"/>
      <c r="J124" s="172"/>
      <c r="K124" s="172"/>
      <c r="L124" s="172"/>
      <c r="M124" s="172"/>
      <c r="N124" s="163"/>
      <c r="O124" s="163"/>
      <c r="P124" s="163"/>
      <c r="Q124" s="163"/>
      <c r="R124" s="163"/>
      <c r="S124" s="163"/>
      <c r="T124" s="164"/>
      <c r="U124" s="16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 t="s">
        <v>109</v>
      </c>
      <c r="AF124" s="153">
        <v>0</v>
      </c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outlineLevel="1" x14ac:dyDescent="0.2">
      <c r="A125" s="154"/>
      <c r="B125" s="161"/>
      <c r="C125" s="193" t="s">
        <v>250</v>
      </c>
      <c r="D125" s="165"/>
      <c r="E125" s="169">
        <v>0.16281599999999999</v>
      </c>
      <c r="F125" s="172"/>
      <c r="G125" s="172"/>
      <c r="H125" s="172"/>
      <c r="I125" s="172"/>
      <c r="J125" s="172"/>
      <c r="K125" s="172"/>
      <c r="L125" s="172"/>
      <c r="M125" s="172"/>
      <c r="N125" s="163"/>
      <c r="O125" s="163"/>
      <c r="P125" s="163"/>
      <c r="Q125" s="163"/>
      <c r="R125" s="163"/>
      <c r="S125" s="163"/>
      <c r="T125" s="164"/>
      <c r="U125" s="16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 t="s">
        <v>109</v>
      </c>
      <c r="AF125" s="153">
        <v>0</v>
      </c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1" x14ac:dyDescent="0.2">
      <c r="A126" s="154"/>
      <c r="B126" s="161"/>
      <c r="C126" s="193" t="s">
        <v>251</v>
      </c>
      <c r="D126" s="165"/>
      <c r="E126" s="169">
        <v>8.5440000000000002E-2</v>
      </c>
      <c r="F126" s="172"/>
      <c r="G126" s="172"/>
      <c r="H126" s="172"/>
      <c r="I126" s="172"/>
      <c r="J126" s="172"/>
      <c r="K126" s="172"/>
      <c r="L126" s="172"/>
      <c r="M126" s="172"/>
      <c r="N126" s="163"/>
      <c r="O126" s="163"/>
      <c r="P126" s="163"/>
      <c r="Q126" s="163"/>
      <c r="R126" s="163"/>
      <c r="S126" s="163"/>
      <c r="T126" s="164"/>
      <c r="U126" s="16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 t="s">
        <v>109</v>
      </c>
      <c r="AF126" s="153">
        <v>0</v>
      </c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outlineLevel="1" x14ac:dyDescent="0.2">
      <c r="A127" s="154"/>
      <c r="B127" s="161"/>
      <c r="C127" s="193" t="s">
        <v>252</v>
      </c>
      <c r="D127" s="165"/>
      <c r="E127" s="169">
        <v>0.10176</v>
      </c>
      <c r="F127" s="172"/>
      <c r="G127" s="172"/>
      <c r="H127" s="172"/>
      <c r="I127" s="172"/>
      <c r="J127" s="172"/>
      <c r="K127" s="172"/>
      <c r="L127" s="172"/>
      <c r="M127" s="172"/>
      <c r="N127" s="163"/>
      <c r="O127" s="163"/>
      <c r="P127" s="163"/>
      <c r="Q127" s="163"/>
      <c r="R127" s="163"/>
      <c r="S127" s="163"/>
      <c r="T127" s="164"/>
      <c r="U127" s="16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 t="s">
        <v>109</v>
      </c>
      <c r="AF127" s="153">
        <v>0</v>
      </c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</row>
    <row r="128" spans="1:60" outlineLevel="1" x14ac:dyDescent="0.2">
      <c r="A128" s="154">
        <v>63</v>
      </c>
      <c r="B128" s="161" t="s">
        <v>253</v>
      </c>
      <c r="C128" s="192" t="s">
        <v>254</v>
      </c>
      <c r="D128" s="163" t="s">
        <v>106</v>
      </c>
      <c r="E128" s="168">
        <v>0.68623999999999996</v>
      </c>
      <c r="F128" s="171"/>
      <c r="G128" s="172">
        <f>ROUND(E128*F128,2)</f>
        <v>0</v>
      </c>
      <c r="H128" s="171"/>
      <c r="I128" s="172">
        <f>ROUND(E128*H128,2)</f>
        <v>0</v>
      </c>
      <c r="J128" s="171"/>
      <c r="K128" s="172">
        <f>ROUND(E128*J128,2)</f>
        <v>0</v>
      </c>
      <c r="L128" s="172">
        <v>21</v>
      </c>
      <c r="M128" s="172">
        <f>G128*(1+L128/100)</f>
        <v>0</v>
      </c>
      <c r="N128" s="163">
        <v>0.55000000000000004</v>
      </c>
      <c r="O128" s="163">
        <f>ROUND(E128*N128,5)</f>
        <v>0.37742999999999999</v>
      </c>
      <c r="P128" s="163">
        <v>0</v>
      </c>
      <c r="Q128" s="163">
        <f>ROUND(E128*P128,5)</f>
        <v>0</v>
      </c>
      <c r="R128" s="163"/>
      <c r="S128" s="163"/>
      <c r="T128" s="164">
        <v>0</v>
      </c>
      <c r="U128" s="163">
        <f>ROUND(E128*T128,2)</f>
        <v>0</v>
      </c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 t="s">
        <v>157</v>
      </c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60" outlineLevel="1" x14ac:dyDescent="0.2">
      <c r="A129" s="154"/>
      <c r="B129" s="161"/>
      <c r="C129" s="251" t="s">
        <v>234</v>
      </c>
      <c r="D129" s="252"/>
      <c r="E129" s="253"/>
      <c r="F129" s="254"/>
      <c r="G129" s="255"/>
      <c r="H129" s="172"/>
      <c r="I129" s="172"/>
      <c r="J129" s="172"/>
      <c r="K129" s="172"/>
      <c r="L129" s="172"/>
      <c r="M129" s="172"/>
      <c r="N129" s="163"/>
      <c r="O129" s="163"/>
      <c r="P129" s="163"/>
      <c r="Q129" s="163"/>
      <c r="R129" s="163"/>
      <c r="S129" s="163"/>
      <c r="T129" s="164"/>
      <c r="U129" s="16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 t="s">
        <v>126</v>
      </c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6" t="str">
        <f>C129</f>
        <v>modřín</v>
      </c>
      <c r="BB129" s="153"/>
      <c r="BC129" s="153"/>
      <c r="BD129" s="153"/>
      <c r="BE129" s="153"/>
      <c r="BF129" s="153"/>
      <c r="BG129" s="153"/>
      <c r="BH129" s="153"/>
    </row>
    <row r="130" spans="1:60" outlineLevel="1" x14ac:dyDescent="0.2">
      <c r="A130" s="154"/>
      <c r="B130" s="161"/>
      <c r="C130" s="193" t="s">
        <v>255</v>
      </c>
      <c r="D130" s="165"/>
      <c r="E130" s="169">
        <v>0.34311999999999998</v>
      </c>
      <c r="F130" s="172"/>
      <c r="G130" s="172"/>
      <c r="H130" s="172"/>
      <c r="I130" s="172"/>
      <c r="J130" s="172"/>
      <c r="K130" s="172"/>
      <c r="L130" s="172"/>
      <c r="M130" s="172"/>
      <c r="N130" s="163"/>
      <c r="O130" s="163"/>
      <c r="P130" s="163"/>
      <c r="Q130" s="163"/>
      <c r="R130" s="163"/>
      <c r="S130" s="163"/>
      <c r="T130" s="164"/>
      <c r="U130" s="16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 t="s">
        <v>109</v>
      </c>
      <c r="AF130" s="153">
        <v>0</v>
      </c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</row>
    <row r="131" spans="1:60" outlineLevel="1" x14ac:dyDescent="0.2">
      <c r="A131" s="154"/>
      <c r="B131" s="161"/>
      <c r="C131" s="193" t="s">
        <v>256</v>
      </c>
      <c r="D131" s="165"/>
      <c r="E131" s="169">
        <v>0.34311999999999998</v>
      </c>
      <c r="F131" s="172"/>
      <c r="G131" s="172"/>
      <c r="H131" s="172"/>
      <c r="I131" s="172"/>
      <c r="J131" s="172"/>
      <c r="K131" s="172"/>
      <c r="L131" s="172"/>
      <c r="M131" s="172"/>
      <c r="N131" s="163"/>
      <c r="O131" s="163"/>
      <c r="P131" s="163"/>
      <c r="Q131" s="163"/>
      <c r="R131" s="163"/>
      <c r="S131" s="163"/>
      <c r="T131" s="164"/>
      <c r="U131" s="16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 t="s">
        <v>109</v>
      </c>
      <c r="AF131" s="153">
        <v>0</v>
      </c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</row>
    <row r="132" spans="1:60" outlineLevel="1" x14ac:dyDescent="0.2">
      <c r="A132" s="154">
        <v>64</v>
      </c>
      <c r="B132" s="161" t="s">
        <v>191</v>
      </c>
      <c r="C132" s="192" t="s">
        <v>192</v>
      </c>
      <c r="D132" s="163" t="s">
        <v>188</v>
      </c>
      <c r="E132" s="168">
        <v>173.43</v>
      </c>
      <c r="F132" s="171"/>
      <c r="G132" s="172">
        <f>ROUND(E132*F132,2)</f>
        <v>0</v>
      </c>
      <c r="H132" s="171"/>
      <c r="I132" s="172">
        <f>ROUND(E132*H132,2)</f>
        <v>0</v>
      </c>
      <c r="J132" s="171"/>
      <c r="K132" s="172">
        <f>ROUND(E132*J132,2)</f>
        <v>0</v>
      </c>
      <c r="L132" s="172">
        <v>21</v>
      </c>
      <c r="M132" s="172">
        <f>G132*(1+L132/100)</f>
        <v>0</v>
      </c>
      <c r="N132" s="163">
        <v>2.5500000000000002E-3</v>
      </c>
      <c r="O132" s="163">
        <f>ROUND(E132*N132,5)</f>
        <v>0.44224999999999998</v>
      </c>
      <c r="P132" s="163">
        <v>0</v>
      </c>
      <c r="Q132" s="163">
        <f>ROUND(E132*P132,5)</f>
        <v>0</v>
      </c>
      <c r="R132" s="163"/>
      <c r="S132" s="163"/>
      <c r="T132" s="164">
        <v>0.495</v>
      </c>
      <c r="U132" s="163">
        <f>ROUND(E132*T132,2)</f>
        <v>85.85</v>
      </c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 t="s">
        <v>107</v>
      </c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</row>
    <row r="133" spans="1:60" outlineLevel="1" x14ac:dyDescent="0.2">
      <c r="A133" s="154"/>
      <c r="B133" s="161"/>
      <c r="C133" s="193" t="s">
        <v>257</v>
      </c>
      <c r="D133" s="165"/>
      <c r="E133" s="169">
        <v>173.43</v>
      </c>
      <c r="F133" s="172"/>
      <c r="G133" s="172"/>
      <c r="H133" s="172"/>
      <c r="I133" s="172"/>
      <c r="J133" s="172"/>
      <c r="K133" s="172"/>
      <c r="L133" s="172"/>
      <c r="M133" s="172"/>
      <c r="N133" s="163"/>
      <c r="O133" s="163"/>
      <c r="P133" s="163"/>
      <c r="Q133" s="163"/>
      <c r="R133" s="163"/>
      <c r="S133" s="163"/>
      <c r="T133" s="164"/>
      <c r="U133" s="16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 t="s">
        <v>109</v>
      </c>
      <c r="AF133" s="153">
        <v>0</v>
      </c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</row>
    <row r="134" spans="1:60" outlineLevel="1" x14ac:dyDescent="0.2">
      <c r="A134" s="154">
        <v>65</v>
      </c>
      <c r="B134" s="161" t="s">
        <v>222</v>
      </c>
      <c r="C134" s="192" t="s">
        <v>223</v>
      </c>
      <c r="D134" s="163" t="s">
        <v>120</v>
      </c>
      <c r="E134" s="168">
        <v>95</v>
      </c>
      <c r="F134" s="171"/>
      <c r="G134" s="172">
        <f>ROUND(E134*F134,2)</f>
        <v>0</v>
      </c>
      <c r="H134" s="171"/>
      <c r="I134" s="172">
        <f>ROUND(E134*H134,2)</f>
        <v>0</v>
      </c>
      <c r="J134" s="171"/>
      <c r="K134" s="172">
        <f>ROUND(E134*J134,2)</f>
        <v>0</v>
      </c>
      <c r="L134" s="172">
        <v>21</v>
      </c>
      <c r="M134" s="172">
        <f>G134*(1+L134/100)</f>
        <v>0</v>
      </c>
      <c r="N134" s="163">
        <v>4.6999999999999999E-4</v>
      </c>
      <c r="O134" s="163">
        <f>ROUND(E134*N134,5)</f>
        <v>4.4650000000000002E-2</v>
      </c>
      <c r="P134" s="163">
        <v>0</v>
      </c>
      <c r="Q134" s="163">
        <f>ROUND(E134*P134,5)</f>
        <v>0</v>
      </c>
      <c r="R134" s="163"/>
      <c r="S134" s="163"/>
      <c r="T134" s="164">
        <v>0.50600000000000001</v>
      </c>
      <c r="U134" s="163">
        <f>ROUND(E134*T134,2)</f>
        <v>48.07</v>
      </c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 t="s">
        <v>107</v>
      </c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</row>
    <row r="135" spans="1:60" outlineLevel="1" x14ac:dyDescent="0.2">
      <c r="A135" s="154"/>
      <c r="B135" s="161"/>
      <c r="C135" s="193" t="s">
        <v>258</v>
      </c>
      <c r="D135" s="165"/>
      <c r="E135" s="169">
        <v>35</v>
      </c>
      <c r="F135" s="172"/>
      <c r="G135" s="172"/>
      <c r="H135" s="172"/>
      <c r="I135" s="172"/>
      <c r="J135" s="172"/>
      <c r="K135" s="172"/>
      <c r="L135" s="172"/>
      <c r="M135" s="172"/>
      <c r="N135" s="163"/>
      <c r="O135" s="163"/>
      <c r="P135" s="163"/>
      <c r="Q135" s="163"/>
      <c r="R135" s="163"/>
      <c r="S135" s="163"/>
      <c r="T135" s="164"/>
      <c r="U135" s="16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 t="s">
        <v>109</v>
      </c>
      <c r="AF135" s="153">
        <v>0</v>
      </c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</row>
    <row r="136" spans="1:60" outlineLevel="1" x14ac:dyDescent="0.2">
      <c r="A136" s="154"/>
      <c r="B136" s="161"/>
      <c r="C136" s="193" t="s">
        <v>259</v>
      </c>
      <c r="D136" s="165"/>
      <c r="E136" s="169">
        <v>60</v>
      </c>
      <c r="F136" s="172"/>
      <c r="G136" s="172"/>
      <c r="H136" s="172"/>
      <c r="I136" s="172"/>
      <c r="J136" s="172"/>
      <c r="K136" s="172"/>
      <c r="L136" s="172"/>
      <c r="M136" s="172"/>
      <c r="N136" s="163"/>
      <c r="O136" s="163"/>
      <c r="P136" s="163"/>
      <c r="Q136" s="163"/>
      <c r="R136" s="163"/>
      <c r="S136" s="163"/>
      <c r="T136" s="164"/>
      <c r="U136" s="16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 t="s">
        <v>109</v>
      </c>
      <c r="AF136" s="153">
        <v>0</v>
      </c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</row>
    <row r="137" spans="1:60" ht="22.5" outlineLevel="1" x14ac:dyDescent="0.2">
      <c r="A137" s="154">
        <v>66</v>
      </c>
      <c r="B137" s="161" t="s">
        <v>200</v>
      </c>
      <c r="C137" s="192" t="s">
        <v>201</v>
      </c>
      <c r="D137" s="163" t="s">
        <v>148</v>
      </c>
      <c r="E137" s="168">
        <v>1.1077600000000001</v>
      </c>
      <c r="F137" s="171"/>
      <c r="G137" s="172">
        <f>ROUND(E137*F137,2)</f>
        <v>0</v>
      </c>
      <c r="H137" s="171"/>
      <c r="I137" s="172">
        <f>ROUND(E137*H137,2)</f>
        <v>0</v>
      </c>
      <c r="J137" s="171"/>
      <c r="K137" s="172">
        <f>ROUND(E137*J137,2)</f>
        <v>0</v>
      </c>
      <c r="L137" s="172">
        <v>21</v>
      </c>
      <c r="M137" s="172">
        <f>G137*(1+L137/100)</f>
        <v>0</v>
      </c>
      <c r="N137" s="163">
        <v>0</v>
      </c>
      <c r="O137" s="163">
        <f>ROUND(E137*N137,5)</f>
        <v>0</v>
      </c>
      <c r="P137" s="163">
        <v>0</v>
      </c>
      <c r="Q137" s="163">
        <f>ROUND(E137*P137,5)</f>
        <v>0</v>
      </c>
      <c r="R137" s="163"/>
      <c r="S137" s="163"/>
      <c r="T137" s="164">
        <v>1.7509999999999999</v>
      </c>
      <c r="U137" s="163">
        <f>ROUND(E137*T137,2)</f>
        <v>1.94</v>
      </c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 t="s">
        <v>107</v>
      </c>
      <c r="AF137" s="153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</row>
    <row r="138" spans="1:60" outlineLevel="1" x14ac:dyDescent="0.2">
      <c r="A138" s="154"/>
      <c r="B138" s="161"/>
      <c r="C138" s="193" t="s">
        <v>260</v>
      </c>
      <c r="D138" s="165"/>
      <c r="E138" s="169">
        <v>1.03216</v>
      </c>
      <c r="F138" s="172"/>
      <c r="G138" s="172"/>
      <c r="H138" s="172"/>
      <c r="I138" s="172"/>
      <c r="J138" s="172"/>
      <c r="K138" s="172"/>
      <c r="L138" s="172"/>
      <c r="M138" s="172"/>
      <c r="N138" s="163"/>
      <c r="O138" s="163"/>
      <c r="P138" s="163"/>
      <c r="Q138" s="163"/>
      <c r="R138" s="163"/>
      <c r="S138" s="163"/>
      <c r="T138" s="164"/>
      <c r="U138" s="16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 t="s">
        <v>109</v>
      </c>
      <c r="AF138" s="153">
        <v>0</v>
      </c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</row>
    <row r="139" spans="1:60" outlineLevel="1" x14ac:dyDescent="0.2">
      <c r="A139" s="154"/>
      <c r="B139" s="161"/>
      <c r="C139" s="193" t="s">
        <v>261</v>
      </c>
      <c r="D139" s="165"/>
      <c r="E139" s="169">
        <v>7.5600000000000001E-2</v>
      </c>
      <c r="F139" s="172"/>
      <c r="G139" s="172"/>
      <c r="H139" s="172"/>
      <c r="I139" s="172"/>
      <c r="J139" s="172"/>
      <c r="K139" s="172"/>
      <c r="L139" s="172"/>
      <c r="M139" s="172"/>
      <c r="N139" s="163"/>
      <c r="O139" s="163"/>
      <c r="P139" s="163"/>
      <c r="Q139" s="163"/>
      <c r="R139" s="163"/>
      <c r="S139" s="163"/>
      <c r="T139" s="164"/>
      <c r="U139" s="163"/>
      <c r="V139" s="153"/>
      <c r="W139" s="153"/>
      <c r="X139" s="153"/>
      <c r="Y139" s="153"/>
      <c r="Z139" s="153"/>
      <c r="AA139" s="153"/>
      <c r="AB139" s="153"/>
      <c r="AC139" s="153"/>
      <c r="AD139" s="153"/>
      <c r="AE139" s="153" t="s">
        <v>109</v>
      </c>
      <c r="AF139" s="153">
        <v>0</v>
      </c>
      <c r="AG139" s="153"/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</row>
    <row r="140" spans="1:60" outlineLevel="1" x14ac:dyDescent="0.2">
      <c r="A140" s="154">
        <v>67</v>
      </c>
      <c r="B140" s="161" t="s">
        <v>175</v>
      </c>
      <c r="C140" s="192" t="s">
        <v>206</v>
      </c>
      <c r="D140" s="163" t="s">
        <v>177</v>
      </c>
      <c r="E140" s="168">
        <v>1</v>
      </c>
      <c r="F140" s="171"/>
      <c r="G140" s="172">
        <f>ROUND(E140*F140,2)</f>
        <v>0</v>
      </c>
      <c r="H140" s="171"/>
      <c r="I140" s="172">
        <f>ROUND(E140*H140,2)</f>
        <v>0</v>
      </c>
      <c r="J140" s="171"/>
      <c r="K140" s="172">
        <f>ROUND(E140*J140,2)</f>
        <v>0</v>
      </c>
      <c r="L140" s="172">
        <v>21</v>
      </c>
      <c r="M140" s="172">
        <f>G140*(1+L140/100)</f>
        <v>0</v>
      </c>
      <c r="N140" s="163">
        <v>0</v>
      </c>
      <c r="O140" s="163">
        <f>ROUND(E140*N140,5)</f>
        <v>0</v>
      </c>
      <c r="P140" s="163">
        <v>0</v>
      </c>
      <c r="Q140" s="163">
        <f>ROUND(E140*P140,5)</f>
        <v>0</v>
      </c>
      <c r="R140" s="163"/>
      <c r="S140" s="163"/>
      <c r="T140" s="164">
        <v>0</v>
      </c>
      <c r="U140" s="163">
        <f>ROUND(E140*T140,2)</f>
        <v>0</v>
      </c>
      <c r="V140" s="153"/>
      <c r="W140" s="153"/>
      <c r="X140" s="153"/>
      <c r="Y140" s="153"/>
      <c r="Z140" s="153"/>
      <c r="AA140" s="153"/>
      <c r="AB140" s="153"/>
      <c r="AC140" s="153"/>
      <c r="AD140" s="153"/>
      <c r="AE140" s="153" t="s">
        <v>157</v>
      </c>
      <c r="AF140" s="153"/>
      <c r="AG140" s="153"/>
      <c r="AH140" s="153"/>
      <c r="AI140" s="153"/>
      <c r="AJ140" s="153"/>
      <c r="AK140" s="153"/>
      <c r="AL140" s="153"/>
      <c r="AM140" s="153"/>
      <c r="AN140" s="153"/>
      <c r="AO140" s="153"/>
      <c r="AP140" s="153"/>
      <c r="AQ140" s="153"/>
      <c r="AR140" s="153"/>
      <c r="AS140" s="153"/>
      <c r="AT140" s="153"/>
      <c r="AU140" s="153"/>
      <c r="AV140" s="153"/>
      <c r="AW140" s="153"/>
      <c r="AX140" s="153"/>
      <c r="AY140" s="153"/>
      <c r="AZ140" s="153"/>
      <c r="BA140" s="153"/>
      <c r="BB140" s="153"/>
      <c r="BC140" s="153"/>
      <c r="BD140" s="153"/>
      <c r="BE140" s="153"/>
      <c r="BF140" s="153"/>
      <c r="BG140" s="153"/>
      <c r="BH140" s="153"/>
    </row>
    <row r="141" spans="1:60" x14ac:dyDescent="0.2">
      <c r="A141" s="155" t="s">
        <v>102</v>
      </c>
      <c r="B141" s="162" t="s">
        <v>67</v>
      </c>
      <c r="C141" s="194" t="s">
        <v>68</v>
      </c>
      <c r="D141" s="166"/>
      <c r="E141" s="170"/>
      <c r="F141" s="173"/>
      <c r="G141" s="173">
        <f>SUMIF(AE142:AE143,"&lt;&gt;NOR",G142:G143)</f>
        <v>0</v>
      </c>
      <c r="H141" s="173"/>
      <c r="I141" s="173">
        <f>SUM(I142:I143)</f>
        <v>0</v>
      </c>
      <c r="J141" s="173"/>
      <c r="K141" s="173">
        <f>SUM(K142:K143)</f>
        <v>0</v>
      </c>
      <c r="L141" s="173"/>
      <c r="M141" s="173">
        <f>SUM(M142:M143)</f>
        <v>0</v>
      </c>
      <c r="N141" s="166"/>
      <c r="O141" s="166">
        <f>SUM(O142:O143)</f>
        <v>0</v>
      </c>
      <c r="P141" s="166"/>
      <c r="Q141" s="166">
        <f>SUM(Q142:Q143)</f>
        <v>0</v>
      </c>
      <c r="R141" s="166"/>
      <c r="S141" s="166"/>
      <c r="T141" s="167"/>
      <c r="U141" s="166">
        <f>SUM(U142:U143)</f>
        <v>0</v>
      </c>
      <c r="AE141" t="s">
        <v>103</v>
      </c>
    </row>
    <row r="142" spans="1:60" ht="22.5" outlineLevel="1" x14ac:dyDescent="0.2">
      <c r="A142" s="154">
        <v>68</v>
      </c>
      <c r="B142" s="161" t="s">
        <v>175</v>
      </c>
      <c r="C142" s="192" t="s">
        <v>409</v>
      </c>
      <c r="D142" s="163" t="s">
        <v>177</v>
      </c>
      <c r="E142" s="168">
        <v>1</v>
      </c>
      <c r="F142" s="171"/>
      <c r="G142" s="172">
        <f>ROUND(E142*F142,2)</f>
        <v>0</v>
      </c>
      <c r="H142" s="171"/>
      <c r="I142" s="172">
        <f>ROUND(E142*H142,2)</f>
        <v>0</v>
      </c>
      <c r="J142" s="171"/>
      <c r="K142" s="172">
        <f>ROUND(E142*J142,2)</f>
        <v>0</v>
      </c>
      <c r="L142" s="172">
        <v>21</v>
      </c>
      <c r="M142" s="172">
        <f>G142*(1+L142/100)</f>
        <v>0</v>
      </c>
      <c r="N142" s="163">
        <v>0</v>
      </c>
      <c r="O142" s="163">
        <f>ROUND(E142*N142,5)</f>
        <v>0</v>
      </c>
      <c r="P142" s="163">
        <v>0</v>
      </c>
      <c r="Q142" s="163">
        <f>ROUND(E142*P142,5)</f>
        <v>0</v>
      </c>
      <c r="R142" s="163"/>
      <c r="S142" s="163"/>
      <c r="T142" s="164">
        <v>0</v>
      </c>
      <c r="U142" s="163">
        <f>ROUND(E142*T142,2)</f>
        <v>0</v>
      </c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 t="s">
        <v>107</v>
      </c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</row>
    <row r="143" spans="1:60" outlineLevel="1" x14ac:dyDescent="0.2">
      <c r="A143" s="154"/>
      <c r="B143" s="161"/>
      <c r="C143" s="251" t="s">
        <v>262</v>
      </c>
      <c r="D143" s="252"/>
      <c r="E143" s="253"/>
      <c r="F143" s="254"/>
      <c r="G143" s="255"/>
      <c r="H143" s="172"/>
      <c r="I143" s="172"/>
      <c r="J143" s="172"/>
      <c r="K143" s="172"/>
      <c r="L143" s="172"/>
      <c r="M143" s="172"/>
      <c r="N143" s="163"/>
      <c r="O143" s="163"/>
      <c r="P143" s="163"/>
      <c r="Q143" s="163"/>
      <c r="R143" s="163"/>
      <c r="S143" s="163"/>
      <c r="T143" s="164"/>
      <c r="U143" s="16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 t="s">
        <v>126</v>
      </c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6" t="str">
        <f>C143</f>
        <v>sportovní prvky, povrchy, montáže, materiál</v>
      </c>
      <c r="BB143" s="153"/>
      <c r="BC143" s="153"/>
      <c r="BD143" s="153"/>
      <c r="BE143" s="153"/>
      <c r="BF143" s="153"/>
      <c r="BG143" s="153"/>
      <c r="BH143" s="153"/>
    </row>
    <row r="144" spans="1:60" x14ac:dyDescent="0.2">
      <c r="A144" s="155" t="s">
        <v>102</v>
      </c>
      <c r="B144" s="162" t="s">
        <v>69</v>
      </c>
      <c r="C144" s="194" t="s">
        <v>70</v>
      </c>
      <c r="D144" s="166"/>
      <c r="E144" s="170"/>
      <c r="F144" s="173"/>
      <c r="G144" s="173">
        <f>SUMIF(AE145:AE166,"&lt;&gt;NOR",G145:G166)</f>
        <v>0</v>
      </c>
      <c r="H144" s="173"/>
      <c r="I144" s="173">
        <f>SUM(I145:I166)</f>
        <v>0</v>
      </c>
      <c r="J144" s="173"/>
      <c r="K144" s="173">
        <f>SUM(K145:K166)</f>
        <v>0</v>
      </c>
      <c r="L144" s="173"/>
      <c r="M144" s="173">
        <f>SUM(M145:M166)</f>
        <v>0</v>
      </c>
      <c r="N144" s="166"/>
      <c r="O144" s="166">
        <f>SUM(O145:O166)</f>
        <v>49.543350000000004</v>
      </c>
      <c r="P144" s="166"/>
      <c r="Q144" s="166">
        <f>SUM(Q145:Q166)</f>
        <v>0</v>
      </c>
      <c r="R144" s="166"/>
      <c r="S144" s="166"/>
      <c r="T144" s="167"/>
      <c r="U144" s="166">
        <f>SUM(U145:U166)</f>
        <v>27.9</v>
      </c>
      <c r="AE144" t="s">
        <v>103</v>
      </c>
    </row>
    <row r="145" spans="1:60" outlineLevel="1" x14ac:dyDescent="0.2">
      <c r="A145" s="154">
        <v>69</v>
      </c>
      <c r="B145" s="161" t="s">
        <v>263</v>
      </c>
      <c r="C145" s="192" t="s">
        <v>264</v>
      </c>
      <c r="D145" s="163" t="s">
        <v>120</v>
      </c>
      <c r="E145" s="168">
        <v>58.6</v>
      </c>
      <c r="F145" s="171"/>
      <c r="G145" s="172">
        <f>ROUND(E145*F145,2)</f>
        <v>0</v>
      </c>
      <c r="H145" s="171"/>
      <c r="I145" s="172">
        <f>ROUND(E145*H145,2)</f>
        <v>0</v>
      </c>
      <c r="J145" s="171"/>
      <c r="K145" s="172">
        <f>ROUND(E145*J145,2)</f>
        <v>0</v>
      </c>
      <c r="L145" s="172">
        <v>21</v>
      </c>
      <c r="M145" s="172">
        <f>G145*(1+L145/100)</f>
        <v>0</v>
      </c>
      <c r="N145" s="163">
        <v>0</v>
      </c>
      <c r="O145" s="163">
        <f>ROUND(E145*N145,5)</f>
        <v>0</v>
      </c>
      <c r="P145" s="163">
        <v>0</v>
      </c>
      <c r="Q145" s="163">
        <f>ROUND(E145*P145,5)</f>
        <v>0</v>
      </c>
      <c r="R145" s="163"/>
      <c r="S145" s="163"/>
      <c r="T145" s="164">
        <v>1.7999999999999999E-2</v>
      </c>
      <c r="U145" s="163">
        <f>ROUND(E145*T145,2)</f>
        <v>1.05</v>
      </c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 t="s">
        <v>107</v>
      </c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</row>
    <row r="146" spans="1:60" outlineLevel="1" x14ac:dyDescent="0.2">
      <c r="A146" s="154"/>
      <c r="B146" s="161"/>
      <c r="C146" s="193" t="s">
        <v>265</v>
      </c>
      <c r="D146" s="165"/>
      <c r="E146" s="169">
        <v>12.6</v>
      </c>
      <c r="F146" s="172"/>
      <c r="G146" s="172"/>
      <c r="H146" s="172"/>
      <c r="I146" s="172"/>
      <c r="J146" s="172"/>
      <c r="K146" s="172"/>
      <c r="L146" s="172"/>
      <c r="M146" s="172"/>
      <c r="N146" s="163"/>
      <c r="O146" s="163"/>
      <c r="P146" s="163"/>
      <c r="Q146" s="163"/>
      <c r="R146" s="163"/>
      <c r="S146" s="163"/>
      <c r="T146" s="164"/>
      <c r="U146" s="16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 t="s">
        <v>109</v>
      </c>
      <c r="AF146" s="153">
        <v>0</v>
      </c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</row>
    <row r="147" spans="1:60" outlineLevel="1" x14ac:dyDescent="0.2">
      <c r="A147" s="154"/>
      <c r="B147" s="161"/>
      <c r="C147" s="193" t="s">
        <v>266</v>
      </c>
      <c r="D147" s="165"/>
      <c r="E147" s="169">
        <v>31</v>
      </c>
      <c r="F147" s="172"/>
      <c r="G147" s="172"/>
      <c r="H147" s="172"/>
      <c r="I147" s="172"/>
      <c r="J147" s="172"/>
      <c r="K147" s="172"/>
      <c r="L147" s="172"/>
      <c r="M147" s="172"/>
      <c r="N147" s="163"/>
      <c r="O147" s="163"/>
      <c r="P147" s="163"/>
      <c r="Q147" s="163"/>
      <c r="R147" s="163"/>
      <c r="S147" s="163"/>
      <c r="T147" s="164"/>
      <c r="U147" s="16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 t="s">
        <v>109</v>
      </c>
      <c r="AF147" s="153">
        <v>0</v>
      </c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</row>
    <row r="148" spans="1:60" outlineLevel="1" x14ac:dyDescent="0.2">
      <c r="A148" s="154"/>
      <c r="B148" s="161"/>
      <c r="C148" s="193" t="s">
        <v>267</v>
      </c>
      <c r="D148" s="165"/>
      <c r="E148" s="169">
        <v>15</v>
      </c>
      <c r="F148" s="172"/>
      <c r="G148" s="172"/>
      <c r="H148" s="172"/>
      <c r="I148" s="172"/>
      <c r="J148" s="172"/>
      <c r="K148" s="172"/>
      <c r="L148" s="172"/>
      <c r="M148" s="172"/>
      <c r="N148" s="163"/>
      <c r="O148" s="163"/>
      <c r="P148" s="163"/>
      <c r="Q148" s="163"/>
      <c r="R148" s="163"/>
      <c r="S148" s="163"/>
      <c r="T148" s="164"/>
      <c r="U148" s="163"/>
      <c r="V148" s="153"/>
      <c r="W148" s="153"/>
      <c r="X148" s="153"/>
      <c r="Y148" s="153"/>
      <c r="Z148" s="153"/>
      <c r="AA148" s="153"/>
      <c r="AB148" s="153"/>
      <c r="AC148" s="153"/>
      <c r="AD148" s="153"/>
      <c r="AE148" s="153" t="s">
        <v>109</v>
      </c>
      <c r="AF148" s="153">
        <v>0</v>
      </c>
      <c r="AG148" s="153"/>
      <c r="AH148" s="153"/>
      <c r="AI148" s="153"/>
      <c r="AJ148" s="153"/>
      <c r="AK148" s="153"/>
      <c r="AL148" s="153"/>
      <c r="AM148" s="153"/>
      <c r="AN148" s="153"/>
      <c r="AO148" s="153"/>
      <c r="AP148" s="153"/>
      <c r="AQ148" s="153"/>
      <c r="AR148" s="153"/>
      <c r="AS148" s="153"/>
      <c r="AT148" s="153"/>
      <c r="AU148" s="153"/>
      <c r="AV148" s="153"/>
      <c r="AW148" s="153"/>
      <c r="AX148" s="153"/>
      <c r="AY148" s="153"/>
      <c r="AZ148" s="153"/>
      <c r="BA148" s="153"/>
      <c r="BB148" s="153"/>
      <c r="BC148" s="153"/>
      <c r="BD148" s="153"/>
      <c r="BE148" s="153"/>
      <c r="BF148" s="153"/>
      <c r="BG148" s="153"/>
      <c r="BH148" s="153"/>
    </row>
    <row r="149" spans="1:60" outlineLevel="1" x14ac:dyDescent="0.2">
      <c r="A149" s="154">
        <v>70</v>
      </c>
      <c r="B149" s="161" t="s">
        <v>268</v>
      </c>
      <c r="C149" s="192" t="s">
        <v>269</v>
      </c>
      <c r="D149" s="163" t="s">
        <v>120</v>
      </c>
      <c r="E149" s="168">
        <v>46</v>
      </c>
      <c r="F149" s="171"/>
      <c r="G149" s="172">
        <f>ROUND(E149*F149,2)</f>
        <v>0</v>
      </c>
      <c r="H149" s="171"/>
      <c r="I149" s="172">
        <f>ROUND(E149*H149,2)</f>
        <v>0</v>
      </c>
      <c r="J149" s="171"/>
      <c r="K149" s="172">
        <f>ROUND(E149*J149,2)</f>
        <v>0</v>
      </c>
      <c r="L149" s="172">
        <v>21</v>
      </c>
      <c r="M149" s="172">
        <f>G149*(1+L149/100)</f>
        <v>0</v>
      </c>
      <c r="N149" s="163">
        <v>0.32250000000000001</v>
      </c>
      <c r="O149" s="163">
        <f>ROUND(E149*N149,5)</f>
        <v>14.835000000000001</v>
      </c>
      <c r="P149" s="163">
        <v>0</v>
      </c>
      <c r="Q149" s="163">
        <f>ROUND(E149*P149,5)</f>
        <v>0</v>
      </c>
      <c r="R149" s="163"/>
      <c r="S149" s="163"/>
      <c r="T149" s="164">
        <v>2.5999999999999999E-2</v>
      </c>
      <c r="U149" s="163">
        <f>ROUND(E149*T149,2)</f>
        <v>1.2</v>
      </c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 t="s">
        <v>107</v>
      </c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/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/>
    </row>
    <row r="150" spans="1:60" outlineLevel="1" x14ac:dyDescent="0.2">
      <c r="A150" s="154"/>
      <c r="B150" s="161"/>
      <c r="C150" s="251" t="s">
        <v>270</v>
      </c>
      <c r="D150" s="252"/>
      <c r="E150" s="253"/>
      <c r="F150" s="254"/>
      <c r="G150" s="255"/>
      <c r="H150" s="172"/>
      <c r="I150" s="172"/>
      <c r="J150" s="172"/>
      <c r="K150" s="172"/>
      <c r="L150" s="172"/>
      <c r="M150" s="172"/>
      <c r="N150" s="163"/>
      <c r="O150" s="163"/>
      <c r="P150" s="163"/>
      <c r="Q150" s="163"/>
      <c r="R150" s="163"/>
      <c r="S150" s="163"/>
      <c r="T150" s="164"/>
      <c r="U150" s="163"/>
      <c r="V150" s="153"/>
      <c r="W150" s="153"/>
      <c r="X150" s="153"/>
      <c r="Y150" s="153"/>
      <c r="Z150" s="153"/>
      <c r="AA150" s="153"/>
      <c r="AB150" s="153"/>
      <c r="AC150" s="153"/>
      <c r="AD150" s="153"/>
      <c r="AE150" s="153" t="s">
        <v>126</v>
      </c>
      <c r="AF150" s="153"/>
      <c r="AG150" s="153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3"/>
      <c r="AW150" s="153"/>
      <c r="AX150" s="153"/>
      <c r="AY150" s="153"/>
      <c r="AZ150" s="153"/>
      <c r="BA150" s="156" t="str">
        <f>C150</f>
        <v>také ŠD 0-32 mm</v>
      </c>
      <c r="BB150" s="153"/>
      <c r="BC150" s="153"/>
      <c r="BD150" s="153"/>
      <c r="BE150" s="153"/>
      <c r="BF150" s="153"/>
      <c r="BG150" s="153"/>
      <c r="BH150" s="153"/>
    </row>
    <row r="151" spans="1:60" outlineLevel="1" x14ac:dyDescent="0.2">
      <c r="A151" s="154"/>
      <c r="B151" s="161"/>
      <c r="C151" s="193" t="s">
        <v>266</v>
      </c>
      <c r="D151" s="165"/>
      <c r="E151" s="169">
        <v>31</v>
      </c>
      <c r="F151" s="172"/>
      <c r="G151" s="172"/>
      <c r="H151" s="172"/>
      <c r="I151" s="172"/>
      <c r="J151" s="172"/>
      <c r="K151" s="172"/>
      <c r="L151" s="172"/>
      <c r="M151" s="172"/>
      <c r="N151" s="163"/>
      <c r="O151" s="163"/>
      <c r="P151" s="163"/>
      <c r="Q151" s="163"/>
      <c r="R151" s="163"/>
      <c r="S151" s="163"/>
      <c r="T151" s="164"/>
      <c r="U151" s="163"/>
      <c r="V151" s="153"/>
      <c r="W151" s="153"/>
      <c r="X151" s="153"/>
      <c r="Y151" s="153"/>
      <c r="Z151" s="153"/>
      <c r="AA151" s="153"/>
      <c r="AB151" s="153"/>
      <c r="AC151" s="153"/>
      <c r="AD151" s="153"/>
      <c r="AE151" s="153" t="s">
        <v>109</v>
      </c>
      <c r="AF151" s="153">
        <v>0</v>
      </c>
      <c r="AG151" s="153"/>
      <c r="AH151" s="153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</row>
    <row r="152" spans="1:60" outlineLevel="1" x14ac:dyDescent="0.2">
      <c r="A152" s="154"/>
      <c r="B152" s="161"/>
      <c r="C152" s="193" t="s">
        <v>267</v>
      </c>
      <c r="D152" s="165"/>
      <c r="E152" s="169">
        <v>15</v>
      </c>
      <c r="F152" s="172"/>
      <c r="G152" s="172"/>
      <c r="H152" s="172"/>
      <c r="I152" s="172"/>
      <c r="J152" s="172"/>
      <c r="K152" s="172"/>
      <c r="L152" s="172"/>
      <c r="M152" s="172"/>
      <c r="N152" s="163"/>
      <c r="O152" s="163"/>
      <c r="P152" s="163"/>
      <c r="Q152" s="163"/>
      <c r="R152" s="163"/>
      <c r="S152" s="163"/>
      <c r="T152" s="164"/>
      <c r="U152" s="163"/>
      <c r="V152" s="153"/>
      <c r="W152" s="153"/>
      <c r="X152" s="153"/>
      <c r="Y152" s="153"/>
      <c r="Z152" s="153"/>
      <c r="AA152" s="153"/>
      <c r="AB152" s="153"/>
      <c r="AC152" s="153"/>
      <c r="AD152" s="153"/>
      <c r="AE152" s="153" t="s">
        <v>109</v>
      </c>
      <c r="AF152" s="153">
        <v>0</v>
      </c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</row>
    <row r="153" spans="1:60" ht="22.5" outlineLevel="1" x14ac:dyDescent="0.2">
      <c r="A153" s="154">
        <v>71</v>
      </c>
      <c r="B153" s="161" t="s">
        <v>175</v>
      </c>
      <c r="C153" s="192" t="s">
        <v>271</v>
      </c>
      <c r="D153" s="163" t="s">
        <v>115</v>
      </c>
      <c r="E153" s="168">
        <v>33</v>
      </c>
      <c r="F153" s="171"/>
      <c r="G153" s="172">
        <f>ROUND(E153*F153,2)</f>
        <v>0</v>
      </c>
      <c r="H153" s="171"/>
      <c r="I153" s="172">
        <f>ROUND(E153*H153,2)</f>
        <v>0</v>
      </c>
      <c r="J153" s="171"/>
      <c r="K153" s="172">
        <f>ROUND(E153*J153,2)</f>
        <v>0</v>
      </c>
      <c r="L153" s="172">
        <v>21</v>
      </c>
      <c r="M153" s="172">
        <f>G153*(1+L153/100)</f>
        <v>0</v>
      </c>
      <c r="N153" s="163">
        <v>0.105</v>
      </c>
      <c r="O153" s="163">
        <f>ROUND(E153*N153,5)</f>
        <v>3.4649999999999999</v>
      </c>
      <c r="P153" s="163">
        <v>0</v>
      </c>
      <c r="Q153" s="163">
        <f>ROUND(E153*P153,5)</f>
        <v>0</v>
      </c>
      <c r="R153" s="163"/>
      <c r="S153" s="163"/>
      <c r="T153" s="164">
        <v>0</v>
      </c>
      <c r="U153" s="163">
        <f>ROUND(E153*T153,2)</f>
        <v>0</v>
      </c>
      <c r="V153" s="153"/>
      <c r="W153" s="153"/>
      <c r="X153" s="153"/>
      <c r="Y153" s="153"/>
      <c r="Z153" s="153"/>
      <c r="AA153" s="153"/>
      <c r="AB153" s="153"/>
      <c r="AC153" s="153"/>
      <c r="AD153" s="153"/>
      <c r="AE153" s="153" t="s">
        <v>157</v>
      </c>
      <c r="AF153" s="153"/>
      <c r="AG153" s="153"/>
      <c r="AH153" s="153"/>
      <c r="AI153" s="153"/>
      <c r="AJ153" s="153"/>
      <c r="AK153" s="153"/>
      <c r="AL153" s="153"/>
      <c r="AM153" s="153"/>
      <c r="AN153" s="153"/>
      <c r="AO153" s="153"/>
      <c r="AP153" s="153"/>
      <c r="AQ153" s="153"/>
      <c r="AR153" s="153"/>
      <c r="AS153" s="153"/>
      <c r="AT153" s="153"/>
      <c r="AU153" s="153"/>
      <c r="AV153" s="153"/>
      <c r="AW153" s="153"/>
      <c r="AX153" s="153"/>
      <c r="AY153" s="153"/>
      <c r="AZ153" s="153"/>
      <c r="BA153" s="153"/>
      <c r="BB153" s="153"/>
      <c r="BC153" s="153"/>
      <c r="BD153" s="153"/>
      <c r="BE153" s="153"/>
      <c r="BF153" s="153"/>
      <c r="BG153" s="153"/>
      <c r="BH153" s="153"/>
    </row>
    <row r="154" spans="1:60" outlineLevel="1" x14ac:dyDescent="0.2">
      <c r="A154" s="154">
        <v>72</v>
      </c>
      <c r="B154" s="161" t="s">
        <v>272</v>
      </c>
      <c r="C154" s="192" t="s">
        <v>273</v>
      </c>
      <c r="D154" s="163" t="s">
        <v>120</v>
      </c>
      <c r="E154" s="168">
        <v>58.6</v>
      </c>
      <c r="F154" s="171"/>
      <c r="G154" s="172">
        <f>ROUND(E154*F154,2)</f>
        <v>0</v>
      </c>
      <c r="H154" s="171"/>
      <c r="I154" s="172">
        <f>ROUND(E154*H154,2)</f>
        <v>0</v>
      </c>
      <c r="J154" s="171"/>
      <c r="K154" s="172">
        <f>ROUND(E154*J154,2)</f>
        <v>0</v>
      </c>
      <c r="L154" s="172">
        <v>21</v>
      </c>
      <c r="M154" s="172">
        <f>G154*(1+L154/100)</f>
        <v>0</v>
      </c>
      <c r="N154" s="163">
        <v>0.17199999999999999</v>
      </c>
      <c r="O154" s="163">
        <f>ROUND(E154*N154,5)</f>
        <v>10.0792</v>
      </c>
      <c r="P154" s="163">
        <v>0</v>
      </c>
      <c r="Q154" s="163">
        <f>ROUND(E154*P154,5)</f>
        <v>0</v>
      </c>
      <c r="R154" s="163"/>
      <c r="S154" s="163"/>
      <c r="T154" s="164">
        <v>2.5999999999999999E-2</v>
      </c>
      <c r="U154" s="163">
        <f>ROUND(E154*T154,2)</f>
        <v>1.52</v>
      </c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 t="s">
        <v>107</v>
      </c>
      <c r="AF154" s="153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3"/>
      <c r="AW154" s="153"/>
      <c r="AX154" s="153"/>
      <c r="AY154" s="153"/>
      <c r="AZ154" s="153"/>
      <c r="BA154" s="153"/>
      <c r="BB154" s="153"/>
      <c r="BC154" s="153"/>
      <c r="BD154" s="153"/>
      <c r="BE154" s="153"/>
      <c r="BF154" s="153"/>
      <c r="BG154" s="153"/>
      <c r="BH154" s="153"/>
    </row>
    <row r="155" spans="1:60" outlineLevel="1" x14ac:dyDescent="0.2">
      <c r="A155" s="154"/>
      <c r="B155" s="161"/>
      <c r="C155" s="193" t="s">
        <v>266</v>
      </c>
      <c r="D155" s="165"/>
      <c r="E155" s="169">
        <v>31</v>
      </c>
      <c r="F155" s="172"/>
      <c r="G155" s="172"/>
      <c r="H155" s="172"/>
      <c r="I155" s="172"/>
      <c r="J155" s="172"/>
      <c r="K155" s="172"/>
      <c r="L155" s="172"/>
      <c r="M155" s="172"/>
      <c r="N155" s="163"/>
      <c r="O155" s="163"/>
      <c r="P155" s="163"/>
      <c r="Q155" s="163"/>
      <c r="R155" s="163"/>
      <c r="S155" s="163"/>
      <c r="T155" s="164"/>
      <c r="U155" s="163"/>
      <c r="V155" s="153"/>
      <c r="W155" s="153"/>
      <c r="X155" s="153"/>
      <c r="Y155" s="153"/>
      <c r="Z155" s="153"/>
      <c r="AA155" s="153"/>
      <c r="AB155" s="153"/>
      <c r="AC155" s="153"/>
      <c r="AD155" s="153"/>
      <c r="AE155" s="153" t="s">
        <v>109</v>
      </c>
      <c r="AF155" s="153">
        <v>0</v>
      </c>
      <c r="AG155" s="153"/>
      <c r="AH155" s="153"/>
      <c r="AI155" s="153"/>
      <c r="AJ155" s="153"/>
      <c r="AK155" s="153"/>
      <c r="AL155" s="153"/>
      <c r="AM155" s="153"/>
      <c r="AN155" s="153"/>
      <c r="AO155" s="153"/>
      <c r="AP155" s="153"/>
      <c r="AQ155" s="153"/>
      <c r="AR155" s="153"/>
      <c r="AS155" s="153"/>
      <c r="AT155" s="153"/>
      <c r="AU155" s="153"/>
      <c r="AV155" s="153"/>
      <c r="AW155" s="153"/>
      <c r="AX155" s="153"/>
      <c r="AY155" s="153"/>
      <c r="AZ155" s="153"/>
      <c r="BA155" s="153"/>
      <c r="BB155" s="153"/>
      <c r="BC155" s="153"/>
      <c r="BD155" s="153"/>
      <c r="BE155" s="153"/>
      <c r="BF155" s="153"/>
      <c r="BG155" s="153"/>
      <c r="BH155" s="153"/>
    </row>
    <row r="156" spans="1:60" outlineLevel="1" x14ac:dyDescent="0.2">
      <c r="A156" s="154"/>
      <c r="B156" s="161"/>
      <c r="C156" s="193" t="s">
        <v>267</v>
      </c>
      <c r="D156" s="165"/>
      <c r="E156" s="169">
        <v>15</v>
      </c>
      <c r="F156" s="172"/>
      <c r="G156" s="172"/>
      <c r="H156" s="172"/>
      <c r="I156" s="172"/>
      <c r="J156" s="172"/>
      <c r="K156" s="172"/>
      <c r="L156" s="172"/>
      <c r="M156" s="172"/>
      <c r="N156" s="163"/>
      <c r="O156" s="163"/>
      <c r="P156" s="163"/>
      <c r="Q156" s="163"/>
      <c r="R156" s="163"/>
      <c r="S156" s="163"/>
      <c r="T156" s="164"/>
      <c r="U156" s="163"/>
      <c r="V156" s="153"/>
      <c r="W156" s="153"/>
      <c r="X156" s="153"/>
      <c r="Y156" s="153"/>
      <c r="Z156" s="153"/>
      <c r="AA156" s="153"/>
      <c r="AB156" s="153"/>
      <c r="AC156" s="153"/>
      <c r="AD156" s="153"/>
      <c r="AE156" s="153" t="s">
        <v>109</v>
      </c>
      <c r="AF156" s="153">
        <v>0</v>
      </c>
      <c r="AG156" s="153"/>
      <c r="AH156" s="153"/>
      <c r="AI156" s="153"/>
      <c r="AJ156" s="153"/>
      <c r="AK156" s="153"/>
      <c r="AL156" s="153"/>
      <c r="AM156" s="153"/>
      <c r="AN156" s="153"/>
      <c r="AO156" s="153"/>
      <c r="AP156" s="153"/>
      <c r="AQ156" s="153"/>
      <c r="AR156" s="153"/>
      <c r="AS156" s="153"/>
      <c r="AT156" s="153"/>
      <c r="AU156" s="153"/>
      <c r="AV156" s="153"/>
      <c r="AW156" s="153"/>
      <c r="AX156" s="153"/>
      <c r="AY156" s="153"/>
      <c r="AZ156" s="153"/>
      <c r="BA156" s="153"/>
      <c r="BB156" s="153"/>
      <c r="BC156" s="153"/>
      <c r="BD156" s="153"/>
      <c r="BE156" s="153"/>
      <c r="BF156" s="153"/>
      <c r="BG156" s="153"/>
      <c r="BH156" s="153"/>
    </row>
    <row r="157" spans="1:60" outlineLevel="1" x14ac:dyDescent="0.2">
      <c r="A157" s="154"/>
      <c r="B157" s="161"/>
      <c r="C157" s="193" t="s">
        <v>265</v>
      </c>
      <c r="D157" s="165"/>
      <c r="E157" s="169">
        <v>12.6</v>
      </c>
      <c r="F157" s="172"/>
      <c r="G157" s="172"/>
      <c r="H157" s="172"/>
      <c r="I157" s="172"/>
      <c r="J157" s="172"/>
      <c r="K157" s="172"/>
      <c r="L157" s="172"/>
      <c r="M157" s="172"/>
      <c r="N157" s="163"/>
      <c r="O157" s="163"/>
      <c r="P157" s="163"/>
      <c r="Q157" s="163"/>
      <c r="R157" s="163"/>
      <c r="S157" s="163"/>
      <c r="T157" s="164"/>
      <c r="U157" s="163"/>
      <c r="V157" s="153"/>
      <c r="W157" s="153"/>
      <c r="X157" s="153"/>
      <c r="Y157" s="153"/>
      <c r="Z157" s="153"/>
      <c r="AA157" s="153"/>
      <c r="AB157" s="153"/>
      <c r="AC157" s="153"/>
      <c r="AD157" s="153"/>
      <c r="AE157" s="153" t="s">
        <v>109</v>
      </c>
      <c r="AF157" s="153">
        <v>0</v>
      </c>
      <c r="AG157" s="153"/>
      <c r="AH157" s="153"/>
      <c r="AI157" s="153"/>
      <c r="AJ157" s="153"/>
      <c r="AK157" s="153"/>
      <c r="AL157" s="153"/>
      <c r="AM157" s="153"/>
      <c r="AN157" s="153"/>
      <c r="AO157" s="153"/>
      <c r="AP157" s="153"/>
      <c r="AQ157" s="153"/>
      <c r="AR157" s="153"/>
      <c r="AS157" s="153"/>
      <c r="AT157" s="153"/>
      <c r="AU157" s="153"/>
      <c r="AV157" s="153"/>
      <c r="AW157" s="153"/>
      <c r="AX157" s="153"/>
      <c r="AY157" s="153"/>
      <c r="AZ157" s="153"/>
      <c r="BA157" s="153"/>
      <c r="BB157" s="153"/>
      <c r="BC157" s="153"/>
      <c r="BD157" s="153"/>
      <c r="BE157" s="153"/>
      <c r="BF157" s="153"/>
      <c r="BG157" s="153"/>
      <c r="BH157" s="153"/>
    </row>
    <row r="158" spans="1:60" ht="22.5" outlineLevel="1" x14ac:dyDescent="0.2">
      <c r="A158" s="154">
        <v>73</v>
      </c>
      <c r="B158" s="161" t="s">
        <v>274</v>
      </c>
      <c r="C158" s="192" t="s">
        <v>275</v>
      </c>
      <c r="D158" s="163" t="s">
        <v>120</v>
      </c>
      <c r="E158" s="168">
        <v>46</v>
      </c>
      <c r="F158" s="171"/>
      <c r="G158" s="172">
        <f>ROUND(E158*F158,2)</f>
        <v>0</v>
      </c>
      <c r="H158" s="171"/>
      <c r="I158" s="172">
        <f>ROUND(E158*H158,2)</f>
        <v>0</v>
      </c>
      <c r="J158" s="171"/>
      <c r="K158" s="172">
        <f>ROUND(E158*J158,2)</f>
        <v>0</v>
      </c>
      <c r="L158" s="172">
        <v>21</v>
      </c>
      <c r="M158" s="172">
        <f>G158*(1+L158/100)</f>
        <v>0</v>
      </c>
      <c r="N158" s="163">
        <v>5.2399999999999999E-3</v>
      </c>
      <c r="O158" s="163">
        <f>ROUND(E158*N158,5)</f>
        <v>0.24104</v>
      </c>
      <c r="P158" s="163">
        <v>0</v>
      </c>
      <c r="Q158" s="163">
        <f>ROUND(E158*P158,5)</f>
        <v>0</v>
      </c>
      <c r="R158" s="163"/>
      <c r="S158" s="163"/>
      <c r="T158" s="164">
        <v>8.0000000000000002E-3</v>
      </c>
      <c r="U158" s="163">
        <f>ROUND(E158*T158,2)</f>
        <v>0.37</v>
      </c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 t="s">
        <v>107</v>
      </c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</row>
    <row r="159" spans="1:60" outlineLevel="1" x14ac:dyDescent="0.2">
      <c r="A159" s="154"/>
      <c r="B159" s="161"/>
      <c r="C159" s="193" t="s">
        <v>266</v>
      </c>
      <c r="D159" s="165"/>
      <c r="E159" s="169">
        <v>31</v>
      </c>
      <c r="F159" s="172"/>
      <c r="G159" s="172"/>
      <c r="H159" s="172"/>
      <c r="I159" s="172"/>
      <c r="J159" s="172"/>
      <c r="K159" s="172"/>
      <c r="L159" s="172"/>
      <c r="M159" s="172"/>
      <c r="N159" s="163"/>
      <c r="O159" s="163"/>
      <c r="P159" s="163"/>
      <c r="Q159" s="163"/>
      <c r="R159" s="163"/>
      <c r="S159" s="163"/>
      <c r="T159" s="164"/>
      <c r="U159" s="16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 t="s">
        <v>109</v>
      </c>
      <c r="AF159" s="153">
        <v>0</v>
      </c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  <c r="AW159" s="153"/>
      <c r="AX159" s="153"/>
      <c r="AY159" s="153"/>
      <c r="AZ159" s="153"/>
      <c r="BA159" s="153"/>
      <c r="BB159" s="153"/>
      <c r="BC159" s="153"/>
      <c r="BD159" s="153"/>
      <c r="BE159" s="153"/>
      <c r="BF159" s="153"/>
      <c r="BG159" s="153"/>
      <c r="BH159" s="153"/>
    </row>
    <row r="160" spans="1:60" outlineLevel="1" x14ac:dyDescent="0.2">
      <c r="A160" s="154"/>
      <c r="B160" s="161"/>
      <c r="C160" s="193" t="s">
        <v>267</v>
      </c>
      <c r="D160" s="165"/>
      <c r="E160" s="169">
        <v>15</v>
      </c>
      <c r="F160" s="172"/>
      <c r="G160" s="172"/>
      <c r="H160" s="172"/>
      <c r="I160" s="172"/>
      <c r="J160" s="172"/>
      <c r="K160" s="172"/>
      <c r="L160" s="172"/>
      <c r="M160" s="172"/>
      <c r="N160" s="163"/>
      <c r="O160" s="163"/>
      <c r="P160" s="163"/>
      <c r="Q160" s="163"/>
      <c r="R160" s="163"/>
      <c r="S160" s="163"/>
      <c r="T160" s="164"/>
      <c r="U160" s="163"/>
      <c r="V160" s="153"/>
      <c r="W160" s="153"/>
      <c r="X160" s="153"/>
      <c r="Y160" s="153"/>
      <c r="Z160" s="153"/>
      <c r="AA160" s="153"/>
      <c r="AB160" s="153"/>
      <c r="AC160" s="153"/>
      <c r="AD160" s="153"/>
      <c r="AE160" s="153" t="s">
        <v>109</v>
      </c>
      <c r="AF160" s="153">
        <v>0</v>
      </c>
      <c r="AG160" s="153"/>
      <c r="AH160" s="153"/>
      <c r="AI160" s="153"/>
      <c r="AJ160" s="153"/>
      <c r="AK160" s="153"/>
      <c r="AL160" s="153"/>
      <c r="AM160" s="153"/>
      <c r="AN160" s="153"/>
      <c r="AO160" s="153"/>
      <c r="AP160" s="153"/>
      <c r="AQ160" s="153"/>
      <c r="AR160" s="153"/>
      <c r="AS160" s="153"/>
      <c r="AT160" s="153"/>
      <c r="AU160" s="153"/>
      <c r="AV160" s="153"/>
      <c r="AW160" s="153"/>
      <c r="AX160" s="153"/>
      <c r="AY160" s="153"/>
      <c r="AZ160" s="153"/>
      <c r="BA160" s="153"/>
      <c r="BB160" s="153"/>
      <c r="BC160" s="153"/>
      <c r="BD160" s="153"/>
      <c r="BE160" s="153"/>
      <c r="BF160" s="153"/>
      <c r="BG160" s="153"/>
      <c r="BH160" s="153"/>
    </row>
    <row r="161" spans="1:60" outlineLevel="1" x14ac:dyDescent="0.2">
      <c r="A161" s="154">
        <v>74</v>
      </c>
      <c r="B161" s="161" t="s">
        <v>276</v>
      </c>
      <c r="C161" s="192" t="s">
        <v>277</v>
      </c>
      <c r="D161" s="163" t="s">
        <v>106</v>
      </c>
      <c r="E161" s="168">
        <v>4.05</v>
      </c>
      <c r="F161" s="171"/>
      <c r="G161" s="172">
        <f>ROUND(E161*F161,2)</f>
        <v>0</v>
      </c>
      <c r="H161" s="171"/>
      <c r="I161" s="172">
        <f>ROUND(E161*H161,2)</f>
        <v>0</v>
      </c>
      <c r="J161" s="171"/>
      <c r="K161" s="172">
        <f>ROUND(E161*J161,2)</f>
        <v>0</v>
      </c>
      <c r="L161" s="172">
        <v>21</v>
      </c>
      <c r="M161" s="172">
        <f>G161*(1+L161/100)</f>
        <v>0</v>
      </c>
      <c r="N161" s="163">
        <v>2.5249999999999999</v>
      </c>
      <c r="O161" s="163">
        <f>ROUND(E161*N161,5)</f>
        <v>10.22625</v>
      </c>
      <c r="P161" s="163">
        <v>0</v>
      </c>
      <c r="Q161" s="163">
        <f>ROUND(E161*P161,5)</f>
        <v>0</v>
      </c>
      <c r="R161" s="163"/>
      <c r="S161" s="163"/>
      <c r="T161" s="164">
        <v>1.4419999999999999</v>
      </c>
      <c r="U161" s="163">
        <f>ROUND(E161*T161,2)</f>
        <v>5.84</v>
      </c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 t="s">
        <v>107</v>
      </c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</row>
    <row r="162" spans="1:60" outlineLevel="1" x14ac:dyDescent="0.2">
      <c r="A162" s="154"/>
      <c r="B162" s="161"/>
      <c r="C162" s="193" t="s">
        <v>278</v>
      </c>
      <c r="D162" s="165"/>
      <c r="E162" s="169">
        <v>4.05</v>
      </c>
      <c r="F162" s="172"/>
      <c r="G162" s="172"/>
      <c r="H162" s="172"/>
      <c r="I162" s="172"/>
      <c r="J162" s="172"/>
      <c r="K162" s="172"/>
      <c r="L162" s="172"/>
      <c r="M162" s="172"/>
      <c r="N162" s="163"/>
      <c r="O162" s="163"/>
      <c r="P162" s="163"/>
      <c r="Q162" s="163"/>
      <c r="R162" s="163"/>
      <c r="S162" s="163"/>
      <c r="T162" s="164"/>
      <c r="U162" s="16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 t="s">
        <v>109</v>
      </c>
      <c r="AF162" s="153">
        <v>0</v>
      </c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3"/>
      <c r="AW162" s="153"/>
      <c r="AX162" s="153"/>
      <c r="AY162" s="153"/>
      <c r="AZ162" s="153"/>
      <c r="BA162" s="153"/>
      <c r="BB162" s="153"/>
      <c r="BC162" s="153"/>
      <c r="BD162" s="153"/>
      <c r="BE162" s="153"/>
      <c r="BF162" s="153"/>
      <c r="BG162" s="153"/>
      <c r="BH162" s="153"/>
    </row>
    <row r="163" spans="1:60" ht="22.5" outlineLevel="1" x14ac:dyDescent="0.2">
      <c r="A163" s="154">
        <v>75</v>
      </c>
      <c r="B163" s="161" t="s">
        <v>279</v>
      </c>
      <c r="C163" s="192" t="s">
        <v>280</v>
      </c>
      <c r="D163" s="163" t="s">
        <v>188</v>
      </c>
      <c r="E163" s="168">
        <v>81</v>
      </c>
      <c r="F163" s="171"/>
      <c r="G163" s="172">
        <f>ROUND(E163*F163,2)</f>
        <v>0</v>
      </c>
      <c r="H163" s="171"/>
      <c r="I163" s="172">
        <f>ROUND(E163*H163,2)</f>
        <v>0</v>
      </c>
      <c r="J163" s="171"/>
      <c r="K163" s="172">
        <f>ROUND(E163*J163,2)</f>
        <v>0</v>
      </c>
      <c r="L163" s="172">
        <v>21</v>
      </c>
      <c r="M163" s="172">
        <f>G163*(1+L163/100)</f>
        <v>0</v>
      </c>
      <c r="N163" s="163">
        <v>0.13206000000000001</v>
      </c>
      <c r="O163" s="163">
        <f>ROUND(E163*N163,5)</f>
        <v>10.696859999999999</v>
      </c>
      <c r="P163" s="163">
        <v>0</v>
      </c>
      <c r="Q163" s="163">
        <f>ROUND(E163*P163,5)</f>
        <v>0</v>
      </c>
      <c r="R163" s="163"/>
      <c r="S163" s="163"/>
      <c r="T163" s="164">
        <v>0.21983</v>
      </c>
      <c r="U163" s="163">
        <f>ROUND(E163*T163,2)</f>
        <v>17.809999999999999</v>
      </c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 t="s">
        <v>107</v>
      </c>
      <c r="AF163" s="153"/>
      <c r="AG163" s="153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3"/>
      <c r="AU163" s="153"/>
      <c r="AV163" s="153"/>
      <c r="AW163" s="153"/>
      <c r="AX163" s="153"/>
      <c r="AY163" s="153"/>
      <c r="AZ163" s="153"/>
      <c r="BA163" s="153"/>
      <c r="BB163" s="153"/>
      <c r="BC163" s="153"/>
      <c r="BD163" s="153"/>
      <c r="BE163" s="153"/>
      <c r="BF163" s="153"/>
      <c r="BG163" s="153"/>
      <c r="BH163" s="153"/>
    </row>
    <row r="164" spans="1:60" outlineLevel="1" x14ac:dyDescent="0.2">
      <c r="A164" s="154"/>
      <c r="B164" s="161"/>
      <c r="C164" s="193" t="s">
        <v>281</v>
      </c>
      <c r="D164" s="165"/>
      <c r="E164" s="169">
        <v>81</v>
      </c>
      <c r="F164" s="172"/>
      <c r="G164" s="172"/>
      <c r="H164" s="172"/>
      <c r="I164" s="172"/>
      <c r="J164" s="172"/>
      <c r="K164" s="172"/>
      <c r="L164" s="172"/>
      <c r="M164" s="172"/>
      <c r="N164" s="163"/>
      <c r="O164" s="163"/>
      <c r="P164" s="163"/>
      <c r="Q164" s="163"/>
      <c r="R164" s="163"/>
      <c r="S164" s="163"/>
      <c r="T164" s="164"/>
      <c r="U164" s="163"/>
      <c r="V164" s="153"/>
      <c r="W164" s="153"/>
      <c r="X164" s="153"/>
      <c r="Y164" s="153"/>
      <c r="Z164" s="153"/>
      <c r="AA164" s="153"/>
      <c r="AB164" s="153"/>
      <c r="AC164" s="153"/>
      <c r="AD164" s="153"/>
      <c r="AE164" s="153" t="s">
        <v>109</v>
      </c>
      <c r="AF164" s="153">
        <v>0</v>
      </c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</row>
    <row r="165" spans="1:60" outlineLevel="1" x14ac:dyDescent="0.2">
      <c r="A165" s="154">
        <v>76</v>
      </c>
      <c r="B165" s="161" t="s">
        <v>123</v>
      </c>
      <c r="C165" s="192" t="s">
        <v>124</v>
      </c>
      <c r="D165" s="163" t="s">
        <v>106</v>
      </c>
      <c r="E165" s="168">
        <v>3.43</v>
      </c>
      <c r="F165" s="171"/>
      <c r="G165" s="172">
        <f>ROUND(E165*F165,2)</f>
        <v>0</v>
      </c>
      <c r="H165" s="171"/>
      <c r="I165" s="172">
        <f>ROUND(E165*H165,2)</f>
        <v>0</v>
      </c>
      <c r="J165" s="171"/>
      <c r="K165" s="172">
        <f>ROUND(E165*J165,2)</f>
        <v>0</v>
      </c>
      <c r="L165" s="172">
        <v>21</v>
      </c>
      <c r="M165" s="172">
        <f>G165*(1+L165/100)</f>
        <v>0</v>
      </c>
      <c r="N165" s="163">
        <v>0</v>
      </c>
      <c r="O165" s="163">
        <f>ROUND(E165*N165,5)</f>
        <v>0</v>
      </c>
      <c r="P165" s="163">
        <v>0</v>
      </c>
      <c r="Q165" s="163">
        <f>ROUND(E165*P165,5)</f>
        <v>0</v>
      </c>
      <c r="R165" s="163"/>
      <c r="S165" s="163"/>
      <c r="T165" s="164">
        <v>3.1E-2</v>
      </c>
      <c r="U165" s="163">
        <f>ROUND(E165*T165,2)</f>
        <v>0.11</v>
      </c>
      <c r="V165" s="153"/>
      <c r="W165" s="153"/>
      <c r="X165" s="153"/>
      <c r="Y165" s="153"/>
      <c r="Z165" s="153"/>
      <c r="AA165" s="153"/>
      <c r="AB165" s="153"/>
      <c r="AC165" s="153"/>
      <c r="AD165" s="153"/>
      <c r="AE165" s="153" t="s">
        <v>107</v>
      </c>
      <c r="AF165" s="153"/>
      <c r="AG165" s="153"/>
      <c r="AH165" s="153"/>
      <c r="AI165" s="153"/>
      <c r="AJ165" s="153"/>
      <c r="AK165" s="153"/>
      <c r="AL165" s="153"/>
      <c r="AM165" s="153"/>
      <c r="AN165" s="153"/>
      <c r="AO165" s="153"/>
      <c r="AP165" s="153"/>
      <c r="AQ165" s="153"/>
      <c r="AR165" s="153"/>
      <c r="AS165" s="153"/>
      <c r="AT165" s="153"/>
      <c r="AU165" s="153"/>
      <c r="AV165" s="153"/>
      <c r="AW165" s="153"/>
      <c r="AX165" s="153"/>
      <c r="AY165" s="153"/>
      <c r="AZ165" s="153"/>
      <c r="BA165" s="153"/>
      <c r="BB165" s="153"/>
      <c r="BC165" s="153"/>
      <c r="BD165" s="153"/>
      <c r="BE165" s="153"/>
      <c r="BF165" s="153"/>
      <c r="BG165" s="153"/>
      <c r="BH165" s="153"/>
    </row>
    <row r="166" spans="1:60" outlineLevel="1" x14ac:dyDescent="0.2">
      <c r="A166" s="154"/>
      <c r="B166" s="161"/>
      <c r="C166" s="193" t="s">
        <v>282</v>
      </c>
      <c r="D166" s="165"/>
      <c r="E166" s="169">
        <v>3.43</v>
      </c>
      <c r="F166" s="172"/>
      <c r="G166" s="172"/>
      <c r="H166" s="172"/>
      <c r="I166" s="172"/>
      <c r="J166" s="172"/>
      <c r="K166" s="172"/>
      <c r="L166" s="172"/>
      <c r="M166" s="172"/>
      <c r="N166" s="163"/>
      <c r="O166" s="163"/>
      <c r="P166" s="163"/>
      <c r="Q166" s="163"/>
      <c r="R166" s="163"/>
      <c r="S166" s="163"/>
      <c r="T166" s="164"/>
      <c r="U166" s="16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 t="s">
        <v>109</v>
      </c>
      <c r="AF166" s="153">
        <v>0</v>
      </c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/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/>
    </row>
    <row r="167" spans="1:60" x14ac:dyDescent="0.2">
      <c r="A167" s="155" t="s">
        <v>102</v>
      </c>
      <c r="B167" s="162" t="s">
        <v>71</v>
      </c>
      <c r="C167" s="194" t="s">
        <v>72</v>
      </c>
      <c r="D167" s="166"/>
      <c r="E167" s="170"/>
      <c r="F167" s="173"/>
      <c r="G167" s="173">
        <f>SUMIF(AE168:AE223,"&lt;&gt;NOR",G168:G223)</f>
        <v>0</v>
      </c>
      <c r="H167" s="173"/>
      <c r="I167" s="173">
        <f>SUM(I168:I223)</f>
        <v>0</v>
      </c>
      <c r="J167" s="173"/>
      <c r="K167" s="173">
        <f>SUM(K168:K223)</f>
        <v>0</v>
      </c>
      <c r="L167" s="173"/>
      <c r="M167" s="173">
        <f>SUM(M168:M223)</f>
        <v>0</v>
      </c>
      <c r="N167" s="166"/>
      <c r="O167" s="166">
        <f>SUM(O168:O223)</f>
        <v>19.78951</v>
      </c>
      <c r="P167" s="166"/>
      <c r="Q167" s="166">
        <f>SUM(Q168:Q223)</f>
        <v>0</v>
      </c>
      <c r="R167" s="166"/>
      <c r="S167" s="166"/>
      <c r="T167" s="167"/>
      <c r="U167" s="166">
        <f>SUM(U168:U223)</f>
        <v>182.42</v>
      </c>
      <c r="AE167" t="s">
        <v>103</v>
      </c>
    </row>
    <row r="168" spans="1:60" outlineLevel="1" x14ac:dyDescent="0.2">
      <c r="A168" s="154">
        <v>77</v>
      </c>
      <c r="B168" s="161" t="s">
        <v>283</v>
      </c>
      <c r="C168" s="192" t="s">
        <v>284</v>
      </c>
      <c r="D168" s="163" t="s">
        <v>115</v>
      </c>
      <c r="E168" s="168">
        <v>8</v>
      </c>
      <c r="F168" s="171"/>
      <c r="G168" s="172">
        <f t="shared" ref="G168:G190" si="0">ROUND(E168*F168,2)</f>
        <v>0</v>
      </c>
      <c r="H168" s="171"/>
      <c r="I168" s="172">
        <f t="shared" ref="I168:I190" si="1">ROUND(E168*H168,2)</f>
        <v>0</v>
      </c>
      <c r="J168" s="171"/>
      <c r="K168" s="172">
        <f t="shared" ref="K168:K190" si="2">ROUND(E168*J168,2)</f>
        <v>0</v>
      </c>
      <c r="L168" s="172">
        <v>21</v>
      </c>
      <c r="M168" s="172">
        <f t="shared" ref="M168:M190" si="3">G168*(1+L168/100)</f>
        <v>0</v>
      </c>
      <c r="N168" s="163">
        <v>0</v>
      </c>
      <c r="O168" s="163">
        <f t="shared" ref="O168:O190" si="4">ROUND(E168*N168,5)</f>
        <v>0</v>
      </c>
      <c r="P168" s="163">
        <v>0</v>
      </c>
      <c r="Q168" s="163">
        <f t="shared" ref="Q168:Q190" si="5">ROUND(E168*P168,5)</f>
        <v>0</v>
      </c>
      <c r="R168" s="163"/>
      <c r="S168" s="163"/>
      <c r="T168" s="164">
        <v>2.8660000000000001</v>
      </c>
      <c r="U168" s="163">
        <f t="shared" ref="U168:U190" si="6">ROUND(E168*T168,2)</f>
        <v>22.93</v>
      </c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 t="s">
        <v>107</v>
      </c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</row>
    <row r="169" spans="1:60" ht="22.5" outlineLevel="1" x14ac:dyDescent="0.2">
      <c r="A169" s="154">
        <v>78</v>
      </c>
      <c r="B169" s="161" t="s">
        <v>285</v>
      </c>
      <c r="C169" s="192" t="s">
        <v>286</v>
      </c>
      <c r="D169" s="163" t="s">
        <v>115</v>
      </c>
      <c r="E169" s="168">
        <v>8</v>
      </c>
      <c r="F169" s="171"/>
      <c r="G169" s="172">
        <f t="shared" si="0"/>
        <v>0</v>
      </c>
      <c r="H169" s="171"/>
      <c r="I169" s="172">
        <f t="shared" si="1"/>
        <v>0</v>
      </c>
      <c r="J169" s="171"/>
      <c r="K169" s="172">
        <f t="shared" si="2"/>
        <v>0</v>
      </c>
      <c r="L169" s="172">
        <v>21</v>
      </c>
      <c r="M169" s="172">
        <f t="shared" si="3"/>
        <v>0</v>
      </c>
      <c r="N169" s="163">
        <v>0</v>
      </c>
      <c r="O169" s="163">
        <f t="shared" si="4"/>
        <v>0</v>
      </c>
      <c r="P169" s="163">
        <v>0</v>
      </c>
      <c r="Q169" s="163">
        <f t="shared" si="5"/>
        <v>0</v>
      </c>
      <c r="R169" s="163"/>
      <c r="S169" s="163"/>
      <c r="T169" s="164">
        <v>0.252</v>
      </c>
      <c r="U169" s="163">
        <f t="shared" si="6"/>
        <v>2.02</v>
      </c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 t="s">
        <v>107</v>
      </c>
      <c r="AF169" s="153"/>
      <c r="AG169" s="153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53"/>
    </row>
    <row r="170" spans="1:60" ht="22.5" outlineLevel="1" x14ac:dyDescent="0.2">
      <c r="A170" s="154">
        <v>79</v>
      </c>
      <c r="B170" s="161" t="s">
        <v>287</v>
      </c>
      <c r="C170" s="192" t="s">
        <v>288</v>
      </c>
      <c r="D170" s="163" t="s">
        <v>115</v>
      </c>
      <c r="E170" s="168">
        <v>2</v>
      </c>
      <c r="F170" s="171"/>
      <c r="G170" s="172">
        <f t="shared" si="0"/>
        <v>0</v>
      </c>
      <c r="H170" s="171"/>
      <c r="I170" s="172">
        <f t="shared" si="1"/>
        <v>0</v>
      </c>
      <c r="J170" s="171"/>
      <c r="K170" s="172">
        <f t="shared" si="2"/>
        <v>0</v>
      </c>
      <c r="L170" s="172">
        <v>21</v>
      </c>
      <c r="M170" s="172">
        <f t="shared" si="3"/>
        <v>0</v>
      </c>
      <c r="N170" s="163">
        <v>1.2E-2</v>
      </c>
      <c r="O170" s="163">
        <f t="shared" si="4"/>
        <v>2.4E-2</v>
      </c>
      <c r="P170" s="163">
        <v>0</v>
      </c>
      <c r="Q170" s="163">
        <f t="shared" si="5"/>
        <v>0</v>
      </c>
      <c r="R170" s="163"/>
      <c r="S170" s="163"/>
      <c r="T170" s="164">
        <v>0</v>
      </c>
      <c r="U170" s="163">
        <f t="shared" si="6"/>
        <v>0</v>
      </c>
      <c r="V170" s="153"/>
      <c r="W170" s="153"/>
      <c r="X170" s="153"/>
      <c r="Y170" s="153"/>
      <c r="Z170" s="153"/>
      <c r="AA170" s="153"/>
      <c r="AB170" s="153"/>
      <c r="AC170" s="153"/>
      <c r="AD170" s="153"/>
      <c r="AE170" s="153" t="s">
        <v>157</v>
      </c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</row>
    <row r="171" spans="1:60" outlineLevel="1" x14ac:dyDescent="0.2">
      <c r="A171" s="154">
        <v>80</v>
      </c>
      <c r="B171" s="161" t="s">
        <v>289</v>
      </c>
      <c r="C171" s="192" t="s">
        <v>290</v>
      </c>
      <c r="D171" s="163" t="s">
        <v>115</v>
      </c>
      <c r="E171" s="168">
        <v>2</v>
      </c>
      <c r="F171" s="171"/>
      <c r="G171" s="172">
        <f t="shared" si="0"/>
        <v>0</v>
      </c>
      <c r="H171" s="171"/>
      <c r="I171" s="172">
        <f t="shared" si="1"/>
        <v>0</v>
      </c>
      <c r="J171" s="171"/>
      <c r="K171" s="172">
        <f t="shared" si="2"/>
        <v>0</v>
      </c>
      <c r="L171" s="172">
        <v>21</v>
      </c>
      <c r="M171" s="172">
        <f t="shared" si="3"/>
        <v>0</v>
      </c>
      <c r="N171" s="163">
        <v>1.2E-2</v>
      </c>
      <c r="O171" s="163">
        <f t="shared" si="4"/>
        <v>2.4E-2</v>
      </c>
      <c r="P171" s="163">
        <v>0</v>
      </c>
      <c r="Q171" s="163">
        <f t="shared" si="5"/>
        <v>0</v>
      </c>
      <c r="R171" s="163"/>
      <c r="S171" s="163"/>
      <c r="T171" s="164">
        <v>0</v>
      </c>
      <c r="U171" s="163">
        <f t="shared" si="6"/>
        <v>0</v>
      </c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 t="s">
        <v>157</v>
      </c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3"/>
      <c r="AU171" s="153"/>
      <c r="AV171" s="153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</row>
    <row r="172" spans="1:60" ht="22.5" outlineLevel="1" x14ac:dyDescent="0.2">
      <c r="A172" s="154">
        <v>81</v>
      </c>
      <c r="B172" s="161" t="s">
        <v>291</v>
      </c>
      <c r="C172" s="192" t="s">
        <v>292</v>
      </c>
      <c r="D172" s="163" t="s">
        <v>115</v>
      </c>
      <c r="E172" s="168">
        <v>2</v>
      </c>
      <c r="F172" s="171"/>
      <c r="G172" s="172">
        <f t="shared" si="0"/>
        <v>0</v>
      </c>
      <c r="H172" s="171"/>
      <c r="I172" s="172">
        <f t="shared" si="1"/>
        <v>0</v>
      </c>
      <c r="J172" s="171"/>
      <c r="K172" s="172">
        <f t="shared" si="2"/>
        <v>0</v>
      </c>
      <c r="L172" s="172">
        <v>21</v>
      </c>
      <c r="M172" s="172">
        <f t="shared" si="3"/>
        <v>0</v>
      </c>
      <c r="N172" s="163">
        <v>1.2E-2</v>
      </c>
      <c r="O172" s="163">
        <f t="shared" si="4"/>
        <v>2.4E-2</v>
      </c>
      <c r="P172" s="163">
        <v>0</v>
      </c>
      <c r="Q172" s="163">
        <f t="shared" si="5"/>
        <v>0</v>
      </c>
      <c r="R172" s="163"/>
      <c r="S172" s="163"/>
      <c r="T172" s="164">
        <v>0</v>
      </c>
      <c r="U172" s="163">
        <f t="shared" si="6"/>
        <v>0</v>
      </c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 t="s">
        <v>157</v>
      </c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</row>
    <row r="173" spans="1:60" ht="22.5" outlineLevel="1" x14ac:dyDescent="0.2">
      <c r="A173" s="154">
        <v>82</v>
      </c>
      <c r="B173" s="161" t="s">
        <v>293</v>
      </c>
      <c r="C173" s="192" t="s">
        <v>294</v>
      </c>
      <c r="D173" s="163" t="s">
        <v>115</v>
      </c>
      <c r="E173" s="168">
        <v>1</v>
      </c>
      <c r="F173" s="171"/>
      <c r="G173" s="172">
        <f t="shared" si="0"/>
        <v>0</v>
      </c>
      <c r="H173" s="171"/>
      <c r="I173" s="172">
        <f t="shared" si="1"/>
        <v>0</v>
      </c>
      <c r="J173" s="171"/>
      <c r="K173" s="172">
        <f t="shared" si="2"/>
        <v>0</v>
      </c>
      <c r="L173" s="172">
        <v>21</v>
      </c>
      <c r="M173" s="172">
        <f t="shared" si="3"/>
        <v>0</v>
      </c>
      <c r="N173" s="163">
        <v>1.2E-2</v>
      </c>
      <c r="O173" s="163">
        <f t="shared" si="4"/>
        <v>1.2E-2</v>
      </c>
      <c r="P173" s="163">
        <v>0</v>
      </c>
      <c r="Q173" s="163">
        <f t="shared" si="5"/>
        <v>0</v>
      </c>
      <c r="R173" s="163"/>
      <c r="S173" s="163"/>
      <c r="T173" s="164">
        <v>0</v>
      </c>
      <c r="U173" s="163">
        <f t="shared" si="6"/>
        <v>0</v>
      </c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 t="s">
        <v>157</v>
      </c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53"/>
    </row>
    <row r="174" spans="1:60" outlineLevel="1" x14ac:dyDescent="0.2">
      <c r="A174" s="154">
        <v>83</v>
      </c>
      <c r="B174" s="161" t="s">
        <v>295</v>
      </c>
      <c r="C174" s="192" t="s">
        <v>296</v>
      </c>
      <c r="D174" s="163" t="s">
        <v>115</v>
      </c>
      <c r="E174" s="168">
        <v>1</v>
      </c>
      <c r="F174" s="171"/>
      <c r="G174" s="172">
        <f t="shared" si="0"/>
        <v>0</v>
      </c>
      <c r="H174" s="171"/>
      <c r="I174" s="172">
        <f t="shared" si="1"/>
        <v>0</v>
      </c>
      <c r="J174" s="171"/>
      <c r="K174" s="172">
        <f t="shared" si="2"/>
        <v>0</v>
      </c>
      <c r="L174" s="172">
        <v>21</v>
      </c>
      <c r="M174" s="172">
        <f t="shared" si="3"/>
        <v>0</v>
      </c>
      <c r="N174" s="163">
        <v>1.2E-2</v>
      </c>
      <c r="O174" s="163">
        <f t="shared" si="4"/>
        <v>1.2E-2</v>
      </c>
      <c r="P174" s="163">
        <v>0</v>
      </c>
      <c r="Q174" s="163">
        <f t="shared" si="5"/>
        <v>0</v>
      </c>
      <c r="R174" s="163"/>
      <c r="S174" s="163"/>
      <c r="T174" s="164">
        <v>0</v>
      </c>
      <c r="U174" s="163">
        <f t="shared" si="6"/>
        <v>0</v>
      </c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 t="s">
        <v>157</v>
      </c>
      <c r="AF174" s="153"/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3"/>
      <c r="AY174" s="153"/>
      <c r="AZ174" s="153"/>
      <c r="BA174" s="153"/>
      <c r="BB174" s="153"/>
      <c r="BC174" s="153"/>
      <c r="BD174" s="153"/>
      <c r="BE174" s="153"/>
      <c r="BF174" s="153"/>
      <c r="BG174" s="153"/>
      <c r="BH174" s="153"/>
    </row>
    <row r="175" spans="1:60" outlineLevel="1" x14ac:dyDescent="0.2">
      <c r="A175" s="154">
        <v>84</v>
      </c>
      <c r="B175" s="161" t="s">
        <v>297</v>
      </c>
      <c r="C175" s="192" t="s">
        <v>298</v>
      </c>
      <c r="D175" s="163" t="s">
        <v>115</v>
      </c>
      <c r="E175" s="168">
        <v>172</v>
      </c>
      <c r="F175" s="171"/>
      <c r="G175" s="172">
        <f t="shared" si="0"/>
        <v>0</v>
      </c>
      <c r="H175" s="171"/>
      <c r="I175" s="172">
        <f t="shared" si="1"/>
        <v>0</v>
      </c>
      <c r="J175" s="171"/>
      <c r="K175" s="172">
        <f t="shared" si="2"/>
        <v>0</v>
      </c>
      <c r="L175" s="172">
        <v>21</v>
      </c>
      <c r="M175" s="172">
        <f t="shared" si="3"/>
        <v>0</v>
      </c>
      <c r="N175" s="163">
        <v>0</v>
      </c>
      <c r="O175" s="163">
        <f t="shared" si="4"/>
        <v>0</v>
      </c>
      <c r="P175" s="163">
        <v>0</v>
      </c>
      <c r="Q175" s="163">
        <f t="shared" si="5"/>
        <v>0</v>
      </c>
      <c r="R175" s="163"/>
      <c r="S175" s="163"/>
      <c r="T175" s="164">
        <v>0.121</v>
      </c>
      <c r="U175" s="163">
        <f t="shared" si="6"/>
        <v>20.81</v>
      </c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 t="s">
        <v>107</v>
      </c>
      <c r="AF175" s="153"/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3"/>
    </row>
    <row r="176" spans="1:60" outlineLevel="1" x14ac:dyDescent="0.2">
      <c r="A176" s="154">
        <v>85</v>
      </c>
      <c r="B176" s="161" t="s">
        <v>299</v>
      </c>
      <c r="C176" s="192" t="s">
        <v>300</v>
      </c>
      <c r="D176" s="163" t="s">
        <v>115</v>
      </c>
      <c r="E176" s="168">
        <v>172</v>
      </c>
      <c r="F176" s="171"/>
      <c r="G176" s="172">
        <f t="shared" si="0"/>
        <v>0</v>
      </c>
      <c r="H176" s="171"/>
      <c r="I176" s="172">
        <f t="shared" si="1"/>
        <v>0</v>
      </c>
      <c r="J176" s="171"/>
      <c r="K176" s="172">
        <f t="shared" si="2"/>
        <v>0</v>
      </c>
      <c r="L176" s="172">
        <v>21</v>
      </c>
      <c r="M176" s="172">
        <f t="shared" si="3"/>
        <v>0</v>
      </c>
      <c r="N176" s="163">
        <v>0</v>
      </c>
      <c r="O176" s="163">
        <f t="shared" si="4"/>
        <v>0</v>
      </c>
      <c r="P176" s="163">
        <v>0</v>
      </c>
      <c r="Q176" s="163">
        <f t="shared" si="5"/>
        <v>0</v>
      </c>
      <c r="R176" s="163"/>
      <c r="S176" s="163"/>
      <c r="T176" s="164">
        <v>2.9000000000000001E-2</v>
      </c>
      <c r="U176" s="163">
        <f t="shared" si="6"/>
        <v>4.99</v>
      </c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 t="s">
        <v>107</v>
      </c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3"/>
    </row>
    <row r="177" spans="1:60" ht="22.5" outlineLevel="1" x14ac:dyDescent="0.2">
      <c r="A177" s="154">
        <v>86</v>
      </c>
      <c r="B177" s="161" t="s">
        <v>301</v>
      </c>
      <c r="C177" s="192" t="s">
        <v>302</v>
      </c>
      <c r="D177" s="163" t="s">
        <v>115</v>
      </c>
      <c r="E177" s="168">
        <v>10</v>
      </c>
      <c r="F177" s="171"/>
      <c r="G177" s="172">
        <f t="shared" si="0"/>
        <v>0</v>
      </c>
      <c r="H177" s="171"/>
      <c r="I177" s="172">
        <f t="shared" si="1"/>
        <v>0</v>
      </c>
      <c r="J177" s="171"/>
      <c r="K177" s="172">
        <f t="shared" si="2"/>
        <v>0</v>
      </c>
      <c r="L177" s="172">
        <v>21</v>
      </c>
      <c r="M177" s="172">
        <f t="shared" si="3"/>
        <v>0</v>
      </c>
      <c r="N177" s="163">
        <v>3.0000000000000001E-3</v>
      </c>
      <c r="O177" s="163">
        <f t="shared" si="4"/>
        <v>0.03</v>
      </c>
      <c r="P177" s="163">
        <v>0</v>
      </c>
      <c r="Q177" s="163">
        <f t="shared" si="5"/>
        <v>0</v>
      </c>
      <c r="R177" s="163"/>
      <c r="S177" s="163"/>
      <c r="T177" s="164">
        <v>0</v>
      </c>
      <c r="U177" s="163">
        <f t="shared" si="6"/>
        <v>0</v>
      </c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 t="s">
        <v>157</v>
      </c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53"/>
      <c r="BG177" s="153"/>
      <c r="BH177" s="153"/>
    </row>
    <row r="178" spans="1:60" ht="22.5" outlineLevel="1" x14ac:dyDescent="0.2">
      <c r="A178" s="154">
        <v>87</v>
      </c>
      <c r="B178" s="161" t="s">
        <v>303</v>
      </c>
      <c r="C178" s="192" t="s">
        <v>304</v>
      </c>
      <c r="D178" s="163" t="s">
        <v>115</v>
      </c>
      <c r="E178" s="168">
        <v>18</v>
      </c>
      <c r="F178" s="171"/>
      <c r="G178" s="172">
        <f t="shared" si="0"/>
        <v>0</v>
      </c>
      <c r="H178" s="171"/>
      <c r="I178" s="172">
        <f t="shared" si="1"/>
        <v>0</v>
      </c>
      <c r="J178" s="171"/>
      <c r="K178" s="172">
        <f t="shared" si="2"/>
        <v>0</v>
      </c>
      <c r="L178" s="172">
        <v>21</v>
      </c>
      <c r="M178" s="172">
        <f t="shared" si="3"/>
        <v>0</v>
      </c>
      <c r="N178" s="163">
        <v>3.0000000000000001E-3</v>
      </c>
      <c r="O178" s="163">
        <f t="shared" si="4"/>
        <v>5.3999999999999999E-2</v>
      </c>
      <c r="P178" s="163">
        <v>0</v>
      </c>
      <c r="Q178" s="163">
        <f t="shared" si="5"/>
        <v>0</v>
      </c>
      <c r="R178" s="163"/>
      <c r="S178" s="163"/>
      <c r="T178" s="164">
        <v>0</v>
      </c>
      <c r="U178" s="163">
        <f t="shared" si="6"/>
        <v>0</v>
      </c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 t="s">
        <v>157</v>
      </c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53"/>
      <c r="AX178" s="153"/>
      <c r="AY178" s="153"/>
      <c r="AZ178" s="153"/>
      <c r="BA178" s="153"/>
      <c r="BB178" s="153"/>
      <c r="BC178" s="153"/>
      <c r="BD178" s="153"/>
      <c r="BE178" s="153"/>
      <c r="BF178" s="153"/>
      <c r="BG178" s="153"/>
      <c r="BH178" s="153"/>
    </row>
    <row r="179" spans="1:60" ht="22.5" outlineLevel="1" x14ac:dyDescent="0.2">
      <c r="A179" s="154">
        <v>88</v>
      </c>
      <c r="B179" s="161" t="s">
        <v>305</v>
      </c>
      <c r="C179" s="192" t="s">
        <v>306</v>
      </c>
      <c r="D179" s="163" t="s">
        <v>115</v>
      </c>
      <c r="E179" s="168">
        <v>11</v>
      </c>
      <c r="F179" s="171"/>
      <c r="G179" s="172">
        <f t="shared" si="0"/>
        <v>0</v>
      </c>
      <c r="H179" s="171"/>
      <c r="I179" s="172">
        <f t="shared" si="1"/>
        <v>0</v>
      </c>
      <c r="J179" s="171"/>
      <c r="K179" s="172">
        <f t="shared" si="2"/>
        <v>0</v>
      </c>
      <c r="L179" s="172">
        <v>21</v>
      </c>
      <c r="M179" s="172">
        <f t="shared" si="3"/>
        <v>0</v>
      </c>
      <c r="N179" s="163">
        <v>3.0000000000000001E-3</v>
      </c>
      <c r="O179" s="163">
        <f t="shared" si="4"/>
        <v>3.3000000000000002E-2</v>
      </c>
      <c r="P179" s="163">
        <v>0</v>
      </c>
      <c r="Q179" s="163">
        <f t="shared" si="5"/>
        <v>0</v>
      </c>
      <c r="R179" s="163"/>
      <c r="S179" s="163"/>
      <c r="T179" s="164">
        <v>0</v>
      </c>
      <c r="U179" s="163">
        <f t="shared" si="6"/>
        <v>0</v>
      </c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 t="s">
        <v>157</v>
      </c>
      <c r="AF179" s="153"/>
      <c r="AG179" s="153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3"/>
      <c r="AY179" s="153"/>
      <c r="AZ179" s="153"/>
      <c r="BA179" s="153"/>
      <c r="BB179" s="153"/>
      <c r="BC179" s="153"/>
      <c r="BD179" s="153"/>
      <c r="BE179" s="153"/>
      <c r="BF179" s="153"/>
      <c r="BG179" s="153"/>
      <c r="BH179" s="153"/>
    </row>
    <row r="180" spans="1:60" ht="22.5" outlineLevel="1" x14ac:dyDescent="0.2">
      <c r="A180" s="154">
        <v>89</v>
      </c>
      <c r="B180" s="161" t="s">
        <v>307</v>
      </c>
      <c r="C180" s="192" t="s">
        <v>308</v>
      </c>
      <c r="D180" s="163" t="s">
        <v>115</v>
      </c>
      <c r="E180" s="168">
        <v>5</v>
      </c>
      <c r="F180" s="171"/>
      <c r="G180" s="172">
        <f t="shared" si="0"/>
        <v>0</v>
      </c>
      <c r="H180" s="171"/>
      <c r="I180" s="172">
        <f t="shared" si="1"/>
        <v>0</v>
      </c>
      <c r="J180" s="171"/>
      <c r="K180" s="172">
        <f t="shared" si="2"/>
        <v>0</v>
      </c>
      <c r="L180" s="172">
        <v>21</v>
      </c>
      <c r="M180" s="172">
        <f t="shared" si="3"/>
        <v>0</v>
      </c>
      <c r="N180" s="163">
        <v>3.0000000000000001E-3</v>
      </c>
      <c r="O180" s="163">
        <f t="shared" si="4"/>
        <v>1.4999999999999999E-2</v>
      </c>
      <c r="P180" s="163">
        <v>0</v>
      </c>
      <c r="Q180" s="163">
        <f t="shared" si="5"/>
        <v>0</v>
      </c>
      <c r="R180" s="163"/>
      <c r="S180" s="163"/>
      <c r="T180" s="164">
        <v>0</v>
      </c>
      <c r="U180" s="163">
        <f t="shared" si="6"/>
        <v>0</v>
      </c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 t="s">
        <v>157</v>
      </c>
      <c r="AF180" s="153"/>
      <c r="AG180" s="153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53"/>
      <c r="AT180" s="153"/>
      <c r="AU180" s="153"/>
      <c r="AV180" s="153"/>
      <c r="AW180" s="153"/>
      <c r="AX180" s="153"/>
      <c r="AY180" s="153"/>
      <c r="AZ180" s="153"/>
      <c r="BA180" s="153"/>
      <c r="BB180" s="153"/>
      <c r="BC180" s="153"/>
      <c r="BD180" s="153"/>
      <c r="BE180" s="153"/>
      <c r="BF180" s="153"/>
      <c r="BG180" s="153"/>
      <c r="BH180" s="153"/>
    </row>
    <row r="181" spans="1:60" ht="22.5" outlineLevel="1" x14ac:dyDescent="0.2">
      <c r="A181" s="154">
        <v>90</v>
      </c>
      <c r="B181" s="161" t="s">
        <v>309</v>
      </c>
      <c r="C181" s="192" t="s">
        <v>310</v>
      </c>
      <c r="D181" s="163" t="s">
        <v>115</v>
      </c>
      <c r="E181" s="168">
        <v>18</v>
      </c>
      <c r="F181" s="171"/>
      <c r="G181" s="172">
        <f t="shared" si="0"/>
        <v>0</v>
      </c>
      <c r="H181" s="171"/>
      <c r="I181" s="172">
        <f t="shared" si="1"/>
        <v>0</v>
      </c>
      <c r="J181" s="171"/>
      <c r="K181" s="172">
        <f t="shared" si="2"/>
        <v>0</v>
      </c>
      <c r="L181" s="172">
        <v>21</v>
      </c>
      <c r="M181" s="172">
        <f t="shared" si="3"/>
        <v>0</v>
      </c>
      <c r="N181" s="163">
        <v>3.0000000000000001E-3</v>
      </c>
      <c r="O181" s="163">
        <f t="shared" si="4"/>
        <v>5.3999999999999999E-2</v>
      </c>
      <c r="P181" s="163">
        <v>0</v>
      </c>
      <c r="Q181" s="163">
        <f t="shared" si="5"/>
        <v>0</v>
      </c>
      <c r="R181" s="163"/>
      <c r="S181" s="163"/>
      <c r="T181" s="164">
        <v>0</v>
      </c>
      <c r="U181" s="163">
        <f t="shared" si="6"/>
        <v>0</v>
      </c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 t="s">
        <v>157</v>
      </c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</row>
    <row r="182" spans="1:60" ht="22.5" outlineLevel="1" x14ac:dyDescent="0.2">
      <c r="A182" s="154">
        <v>91</v>
      </c>
      <c r="B182" s="161" t="s">
        <v>311</v>
      </c>
      <c r="C182" s="192" t="s">
        <v>312</v>
      </c>
      <c r="D182" s="163" t="s">
        <v>115</v>
      </c>
      <c r="E182" s="168">
        <v>15</v>
      </c>
      <c r="F182" s="171"/>
      <c r="G182" s="172">
        <f t="shared" si="0"/>
        <v>0</v>
      </c>
      <c r="H182" s="171"/>
      <c r="I182" s="172">
        <f t="shared" si="1"/>
        <v>0</v>
      </c>
      <c r="J182" s="171"/>
      <c r="K182" s="172">
        <f t="shared" si="2"/>
        <v>0</v>
      </c>
      <c r="L182" s="172">
        <v>21</v>
      </c>
      <c r="M182" s="172">
        <f t="shared" si="3"/>
        <v>0</v>
      </c>
      <c r="N182" s="163">
        <v>3.0000000000000001E-3</v>
      </c>
      <c r="O182" s="163">
        <f t="shared" si="4"/>
        <v>4.4999999999999998E-2</v>
      </c>
      <c r="P182" s="163">
        <v>0</v>
      </c>
      <c r="Q182" s="163">
        <f t="shared" si="5"/>
        <v>0</v>
      </c>
      <c r="R182" s="163"/>
      <c r="S182" s="163"/>
      <c r="T182" s="164">
        <v>0</v>
      </c>
      <c r="U182" s="163">
        <f t="shared" si="6"/>
        <v>0</v>
      </c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 t="s">
        <v>157</v>
      </c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3"/>
      <c r="AU182" s="153"/>
      <c r="AV182" s="153"/>
      <c r="AW182" s="153"/>
      <c r="AX182" s="153"/>
      <c r="AY182" s="153"/>
      <c r="AZ182" s="153"/>
      <c r="BA182" s="153"/>
      <c r="BB182" s="153"/>
      <c r="BC182" s="153"/>
      <c r="BD182" s="153"/>
      <c r="BE182" s="153"/>
      <c r="BF182" s="153"/>
      <c r="BG182" s="153"/>
      <c r="BH182" s="153"/>
    </row>
    <row r="183" spans="1:60" ht="22.5" outlineLevel="1" x14ac:dyDescent="0.2">
      <c r="A183" s="154">
        <v>92</v>
      </c>
      <c r="B183" s="161" t="s">
        <v>313</v>
      </c>
      <c r="C183" s="192" t="s">
        <v>314</v>
      </c>
      <c r="D183" s="163" t="s">
        <v>115</v>
      </c>
      <c r="E183" s="168">
        <v>20</v>
      </c>
      <c r="F183" s="171"/>
      <c r="G183" s="172">
        <f t="shared" si="0"/>
        <v>0</v>
      </c>
      <c r="H183" s="171"/>
      <c r="I183" s="172">
        <f t="shared" si="1"/>
        <v>0</v>
      </c>
      <c r="J183" s="171"/>
      <c r="K183" s="172">
        <f t="shared" si="2"/>
        <v>0</v>
      </c>
      <c r="L183" s="172">
        <v>21</v>
      </c>
      <c r="M183" s="172">
        <f t="shared" si="3"/>
        <v>0</v>
      </c>
      <c r="N183" s="163">
        <v>3.0000000000000001E-3</v>
      </c>
      <c r="O183" s="163">
        <f t="shared" si="4"/>
        <v>0.06</v>
      </c>
      <c r="P183" s="163">
        <v>0</v>
      </c>
      <c r="Q183" s="163">
        <f t="shared" si="5"/>
        <v>0</v>
      </c>
      <c r="R183" s="163"/>
      <c r="S183" s="163"/>
      <c r="T183" s="164">
        <v>0</v>
      </c>
      <c r="U183" s="163">
        <f t="shared" si="6"/>
        <v>0</v>
      </c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 t="s">
        <v>157</v>
      </c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3"/>
      <c r="AU183" s="153"/>
      <c r="AV183" s="153"/>
      <c r="AW183" s="153"/>
      <c r="AX183" s="153"/>
      <c r="AY183" s="153"/>
      <c r="AZ183" s="153"/>
      <c r="BA183" s="153"/>
      <c r="BB183" s="153"/>
      <c r="BC183" s="153"/>
      <c r="BD183" s="153"/>
      <c r="BE183" s="153"/>
      <c r="BF183" s="153"/>
      <c r="BG183" s="153"/>
      <c r="BH183" s="153"/>
    </row>
    <row r="184" spans="1:60" ht="22.5" outlineLevel="1" x14ac:dyDescent="0.2">
      <c r="A184" s="154">
        <v>93</v>
      </c>
      <c r="B184" s="161" t="s">
        <v>315</v>
      </c>
      <c r="C184" s="192" t="s">
        <v>316</v>
      </c>
      <c r="D184" s="163" t="s">
        <v>115</v>
      </c>
      <c r="E184" s="168">
        <v>20</v>
      </c>
      <c r="F184" s="171"/>
      <c r="G184" s="172">
        <f t="shared" si="0"/>
        <v>0</v>
      </c>
      <c r="H184" s="171"/>
      <c r="I184" s="172">
        <f t="shared" si="1"/>
        <v>0</v>
      </c>
      <c r="J184" s="171"/>
      <c r="K184" s="172">
        <f t="shared" si="2"/>
        <v>0</v>
      </c>
      <c r="L184" s="172">
        <v>21</v>
      </c>
      <c r="M184" s="172">
        <f t="shared" si="3"/>
        <v>0</v>
      </c>
      <c r="N184" s="163">
        <v>3.0000000000000001E-3</v>
      </c>
      <c r="O184" s="163">
        <f t="shared" si="4"/>
        <v>0.06</v>
      </c>
      <c r="P184" s="163">
        <v>0</v>
      </c>
      <c r="Q184" s="163">
        <f t="shared" si="5"/>
        <v>0</v>
      </c>
      <c r="R184" s="163"/>
      <c r="S184" s="163"/>
      <c r="T184" s="164">
        <v>0</v>
      </c>
      <c r="U184" s="163">
        <f t="shared" si="6"/>
        <v>0</v>
      </c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 t="s">
        <v>157</v>
      </c>
      <c r="AF184" s="153"/>
      <c r="AG184" s="153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3"/>
      <c r="BH184" s="153"/>
    </row>
    <row r="185" spans="1:60" outlineLevel="1" x14ac:dyDescent="0.2">
      <c r="A185" s="154">
        <v>94</v>
      </c>
      <c r="B185" s="161" t="s">
        <v>317</v>
      </c>
      <c r="C185" s="192" t="s">
        <v>318</v>
      </c>
      <c r="D185" s="163" t="s">
        <v>115</v>
      </c>
      <c r="E185" s="168">
        <v>5</v>
      </c>
      <c r="F185" s="171"/>
      <c r="G185" s="172">
        <f t="shared" si="0"/>
        <v>0</v>
      </c>
      <c r="H185" s="171"/>
      <c r="I185" s="172">
        <f t="shared" si="1"/>
        <v>0</v>
      </c>
      <c r="J185" s="171"/>
      <c r="K185" s="172">
        <f t="shared" si="2"/>
        <v>0</v>
      </c>
      <c r="L185" s="172">
        <v>21</v>
      </c>
      <c r="M185" s="172">
        <f t="shared" si="3"/>
        <v>0</v>
      </c>
      <c r="N185" s="163">
        <v>3.0000000000000001E-3</v>
      </c>
      <c r="O185" s="163">
        <f t="shared" si="4"/>
        <v>1.4999999999999999E-2</v>
      </c>
      <c r="P185" s="163">
        <v>0</v>
      </c>
      <c r="Q185" s="163">
        <f t="shared" si="5"/>
        <v>0</v>
      </c>
      <c r="R185" s="163"/>
      <c r="S185" s="163"/>
      <c r="T185" s="164">
        <v>0</v>
      </c>
      <c r="U185" s="163">
        <f t="shared" si="6"/>
        <v>0</v>
      </c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 t="s">
        <v>157</v>
      </c>
      <c r="AF185" s="153"/>
      <c r="AG185" s="153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53"/>
      <c r="AX185" s="153"/>
      <c r="AY185" s="153"/>
      <c r="AZ185" s="153"/>
      <c r="BA185" s="153"/>
      <c r="BB185" s="153"/>
      <c r="BC185" s="153"/>
      <c r="BD185" s="153"/>
      <c r="BE185" s="153"/>
      <c r="BF185" s="153"/>
      <c r="BG185" s="153"/>
      <c r="BH185" s="153"/>
    </row>
    <row r="186" spans="1:60" ht="22.5" outlineLevel="1" x14ac:dyDescent="0.2">
      <c r="A186" s="154">
        <v>95</v>
      </c>
      <c r="B186" s="161" t="s">
        <v>319</v>
      </c>
      <c r="C186" s="192" t="s">
        <v>320</v>
      </c>
      <c r="D186" s="163" t="s">
        <v>115</v>
      </c>
      <c r="E186" s="168">
        <v>10</v>
      </c>
      <c r="F186" s="171"/>
      <c r="G186" s="172">
        <f t="shared" si="0"/>
        <v>0</v>
      </c>
      <c r="H186" s="171"/>
      <c r="I186" s="172">
        <f t="shared" si="1"/>
        <v>0</v>
      </c>
      <c r="J186" s="171"/>
      <c r="K186" s="172">
        <f t="shared" si="2"/>
        <v>0</v>
      </c>
      <c r="L186" s="172">
        <v>21</v>
      </c>
      <c r="M186" s="172">
        <f t="shared" si="3"/>
        <v>0</v>
      </c>
      <c r="N186" s="163">
        <v>3.0000000000000001E-3</v>
      </c>
      <c r="O186" s="163">
        <f t="shared" si="4"/>
        <v>0.03</v>
      </c>
      <c r="P186" s="163">
        <v>0</v>
      </c>
      <c r="Q186" s="163">
        <f t="shared" si="5"/>
        <v>0</v>
      </c>
      <c r="R186" s="163"/>
      <c r="S186" s="163"/>
      <c r="T186" s="164">
        <v>0</v>
      </c>
      <c r="U186" s="163">
        <f t="shared" si="6"/>
        <v>0</v>
      </c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 t="s">
        <v>157</v>
      </c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3"/>
      <c r="AU186" s="153"/>
      <c r="AV186" s="153"/>
      <c r="AW186" s="153"/>
      <c r="AX186" s="153"/>
      <c r="AY186" s="153"/>
      <c r="AZ186" s="153"/>
      <c r="BA186" s="153"/>
      <c r="BB186" s="153"/>
      <c r="BC186" s="153"/>
      <c r="BD186" s="153"/>
      <c r="BE186" s="153"/>
      <c r="BF186" s="153"/>
      <c r="BG186" s="153"/>
      <c r="BH186" s="153"/>
    </row>
    <row r="187" spans="1:60" ht="22.5" outlineLevel="1" x14ac:dyDescent="0.2">
      <c r="A187" s="154">
        <v>96</v>
      </c>
      <c r="B187" s="161" t="s">
        <v>321</v>
      </c>
      <c r="C187" s="192" t="s">
        <v>322</v>
      </c>
      <c r="D187" s="163" t="s">
        <v>115</v>
      </c>
      <c r="E187" s="168">
        <v>10</v>
      </c>
      <c r="F187" s="171"/>
      <c r="G187" s="172">
        <f t="shared" si="0"/>
        <v>0</v>
      </c>
      <c r="H187" s="171"/>
      <c r="I187" s="172">
        <f t="shared" si="1"/>
        <v>0</v>
      </c>
      <c r="J187" s="171"/>
      <c r="K187" s="172">
        <f t="shared" si="2"/>
        <v>0</v>
      </c>
      <c r="L187" s="172">
        <v>21</v>
      </c>
      <c r="M187" s="172">
        <f t="shared" si="3"/>
        <v>0</v>
      </c>
      <c r="N187" s="163">
        <v>3.0000000000000001E-3</v>
      </c>
      <c r="O187" s="163">
        <f t="shared" si="4"/>
        <v>0.03</v>
      </c>
      <c r="P187" s="163">
        <v>0</v>
      </c>
      <c r="Q187" s="163">
        <f t="shared" si="5"/>
        <v>0</v>
      </c>
      <c r="R187" s="163"/>
      <c r="S187" s="163"/>
      <c r="T187" s="164">
        <v>0</v>
      </c>
      <c r="U187" s="163">
        <f t="shared" si="6"/>
        <v>0</v>
      </c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 t="s">
        <v>157</v>
      </c>
      <c r="AF187" s="153"/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</row>
    <row r="188" spans="1:60" ht="22.5" outlineLevel="1" x14ac:dyDescent="0.2">
      <c r="A188" s="154">
        <v>97</v>
      </c>
      <c r="B188" s="161" t="s">
        <v>323</v>
      </c>
      <c r="C188" s="192" t="s">
        <v>324</v>
      </c>
      <c r="D188" s="163" t="s">
        <v>115</v>
      </c>
      <c r="E188" s="168">
        <v>15</v>
      </c>
      <c r="F188" s="171"/>
      <c r="G188" s="172">
        <f t="shared" si="0"/>
        <v>0</v>
      </c>
      <c r="H188" s="171"/>
      <c r="I188" s="172">
        <f t="shared" si="1"/>
        <v>0</v>
      </c>
      <c r="J188" s="171"/>
      <c r="K188" s="172">
        <f t="shared" si="2"/>
        <v>0</v>
      </c>
      <c r="L188" s="172">
        <v>21</v>
      </c>
      <c r="M188" s="172">
        <f t="shared" si="3"/>
        <v>0</v>
      </c>
      <c r="N188" s="163">
        <v>3.0000000000000001E-3</v>
      </c>
      <c r="O188" s="163">
        <f t="shared" si="4"/>
        <v>4.4999999999999998E-2</v>
      </c>
      <c r="P188" s="163">
        <v>0</v>
      </c>
      <c r="Q188" s="163">
        <f t="shared" si="5"/>
        <v>0</v>
      </c>
      <c r="R188" s="163"/>
      <c r="S188" s="163"/>
      <c r="T188" s="164">
        <v>0</v>
      </c>
      <c r="U188" s="163">
        <f t="shared" si="6"/>
        <v>0</v>
      </c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 t="s">
        <v>157</v>
      </c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53"/>
    </row>
    <row r="189" spans="1:60" ht="22.5" outlineLevel="1" x14ac:dyDescent="0.2">
      <c r="A189" s="154">
        <v>98</v>
      </c>
      <c r="B189" s="161" t="s">
        <v>325</v>
      </c>
      <c r="C189" s="192" t="s">
        <v>326</v>
      </c>
      <c r="D189" s="163" t="s">
        <v>115</v>
      </c>
      <c r="E189" s="168">
        <v>15</v>
      </c>
      <c r="F189" s="171"/>
      <c r="G189" s="172">
        <f t="shared" si="0"/>
        <v>0</v>
      </c>
      <c r="H189" s="171"/>
      <c r="I189" s="172">
        <f t="shared" si="1"/>
        <v>0</v>
      </c>
      <c r="J189" s="171"/>
      <c r="K189" s="172">
        <f t="shared" si="2"/>
        <v>0</v>
      </c>
      <c r="L189" s="172">
        <v>21</v>
      </c>
      <c r="M189" s="172">
        <f t="shared" si="3"/>
        <v>0</v>
      </c>
      <c r="N189" s="163">
        <v>3.0000000000000001E-3</v>
      </c>
      <c r="O189" s="163">
        <f t="shared" si="4"/>
        <v>4.4999999999999998E-2</v>
      </c>
      <c r="P189" s="163">
        <v>0</v>
      </c>
      <c r="Q189" s="163">
        <f t="shared" si="5"/>
        <v>0</v>
      </c>
      <c r="R189" s="163"/>
      <c r="S189" s="163"/>
      <c r="T189" s="164">
        <v>0</v>
      </c>
      <c r="U189" s="163">
        <f t="shared" si="6"/>
        <v>0</v>
      </c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 t="s">
        <v>157</v>
      </c>
      <c r="AF189" s="153"/>
      <c r="AG189" s="153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53"/>
      <c r="AT189" s="153"/>
      <c r="AU189" s="153"/>
      <c r="AV189" s="153"/>
      <c r="AW189" s="153"/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53"/>
    </row>
    <row r="190" spans="1:60" outlineLevel="1" x14ac:dyDescent="0.2">
      <c r="A190" s="154">
        <v>99</v>
      </c>
      <c r="B190" s="161" t="s">
        <v>327</v>
      </c>
      <c r="C190" s="192" t="s">
        <v>328</v>
      </c>
      <c r="D190" s="163" t="s">
        <v>115</v>
      </c>
      <c r="E190" s="168">
        <v>210</v>
      </c>
      <c r="F190" s="171"/>
      <c r="G190" s="172">
        <f t="shared" si="0"/>
        <v>0</v>
      </c>
      <c r="H190" s="171"/>
      <c r="I190" s="172">
        <f t="shared" si="1"/>
        <v>0</v>
      </c>
      <c r="J190" s="171"/>
      <c r="K190" s="172">
        <f t="shared" si="2"/>
        <v>0</v>
      </c>
      <c r="L190" s="172">
        <v>21</v>
      </c>
      <c r="M190" s="172">
        <f t="shared" si="3"/>
        <v>0</v>
      </c>
      <c r="N190" s="163">
        <v>0</v>
      </c>
      <c r="O190" s="163">
        <f t="shared" si="4"/>
        <v>0</v>
      </c>
      <c r="P190" s="163">
        <v>0</v>
      </c>
      <c r="Q190" s="163">
        <f t="shared" si="5"/>
        <v>0</v>
      </c>
      <c r="R190" s="163"/>
      <c r="S190" s="163"/>
      <c r="T190" s="164">
        <v>2.4E-2</v>
      </c>
      <c r="U190" s="163">
        <f t="shared" si="6"/>
        <v>5.04</v>
      </c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 t="s">
        <v>107</v>
      </c>
      <c r="AF190" s="153"/>
      <c r="AG190" s="153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3"/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53"/>
    </row>
    <row r="191" spans="1:60" outlineLevel="1" x14ac:dyDescent="0.2">
      <c r="A191" s="154"/>
      <c r="B191" s="161"/>
      <c r="C191" s="193" t="s">
        <v>329</v>
      </c>
      <c r="D191" s="165"/>
      <c r="E191" s="169">
        <v>210</v>
      </c>
      <c r="F191" s="172"/>
      <c r="G191" s="172"/>
      <c r="H191" s="172"/>
      <c r="I191" s="172"/>
      <c r="J191" s="172"/>
      <c r="K191" s="172"/>
      <c r="L191" s="172"/>
      <c r="M191" s="172"/>
      <c r="N191" s="163"/>
      <c r="O191" s="163"/>
      <c r="P191" s="163"/>
      <c r="Q191" s="163"/>
      <c r="R191" s="163"/>
      <c r="S191" s="163"/>
      <c r="T191" s="164"/>
      <c r="U191" s="16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 t="s">
        <v>109</v>
      </c>
      <c r="AF191" s="153">
        <v>0</v>
      </c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53"/>
    </row>
    <row r="192" spans="1:60" outlineLevel="1" x14ac:dyDescent="0.2">
      <c r="A192" s="154">
        <v>100</v>
      </c>
      <c r="B192" s="161" t="s">
        <v>299</v>
      </c>
      <c r="C192" s="192" t="s">
        <v>330</v>
      </c>
      <c r="D192" s="163" t="s">
        <v>115</v>
      </c>
      <c r="E192" s="168">
        <v>210</v>
      </c>
      <c r="F192" s="171"/>
      <c r="G192" s="172">
        <f>ROUND(E192*F192,2)</f>
        <v>0</v>
      </c>
      <c r="H192" s="171"/>
      <c r="I192" s="172">
        <f>ROUND(E192*H192,2)</f>
        <v>0</v>
      </c>
      <c r="J192" s="171"/>
      <c r="K192" s="172">
        <f>ROUND(E192*J192,2)</f>
        <v>0</v>
      </c>
      <c r="L192" s="172">
        <v>21</v>
      </c>
      <c r="M192" s="172">
        <f>G192*(1+L192/100)</f>
        <v>0</v>
      </c>
      <c r="N192" s="163">
        <v>0</v>
      </c>
      <c r="O192" s="163">
        <f>ROUND(E192*N192,5)</f>
        <v>0</v>
      </c>
      <c r="P192" s="163">
        <v>0</v>
      </c>
      <c r="Q192" s="163">
        <f>ROUND(E192*P192,5)</f>
        <v>0</v>
      </c>
      <c r="R192" s="163"/>
      <c r="S192" s="163"/>
      <c r="T192" s="164">
        <v>2.9000000000000001E-2</v>
      </c>
      <c r="U192" s="163">
        <f>ROUND(E192*T192,2)</f>
        <v>6.09</v>
      </c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 t="s">
        <v>107</v>
      </c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53"/>
    </row>
    <row r="193" spans="1:60" outlineLevel="1" x14ac:dyDescent="0.2">
      <c r="A193" s="154"/>
      <c r="B193" s="161"/>
      <c r="C193" s="193" t="s">
        <v>329</v>
      </c>
      <c r="D193" s="165"/>
      <c r="E193" s="169">
        <v>210</v>
      </c>
      <c r="F193" s="172"/>
      <c r="G193" s="172"/>
      <c r="H193" s="172"/>
      <c r="I193" s="172"/>
      <c r="J193" s="172"/>
      <c r="K193" s="172"/>
      <c r="L193" s="172"/>
      <c r="M193" s="172"/>
      <c r="N193" s="163"/>
      <c r="O193" s="163"/>
      <c r="P193" s="163"/>
      <c r="Q193" s="163"/>
      <c r="R193" s="163"/>
      <c r="S193" s="163"/>
      <c r="T193" s="164"/>
      <c r="U193" s="16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 t="s">
        <v>109</v>
      </c>
      <c r="AF193" s="153">
        <v>0</v>
      </c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3"/>
      <c r="AU193" s="153"/>
      <c r="AV193" s="153"/>
      <c r="AW193" s="153"/>
      <c r="AX193" s="153"/>
      <c r="AY193" s="153"/>
      <c r="AZ193" s="153"/>
      <c r="BA193" s="153"/>
      <c r="BB193" s="153"/>
      <c r="BC193" s="153"/>
      <c r="BD193" s="153"/>
      <c r="BE193" s="153"/>
      <c r="BF193" s="153"/>
      <c r="BG193" s="153"/>
      <c r="BH193" s="153"/>
    </row>
    <row r="194" spans="1:60" outlineLevel="1" x14ac:dyDescent="0.2">
      <c r="A194" s="154">
        <v>101</v>
      </c>
      <c r="B194" s="161" t="s">
        <v>331</v>
      </c>
      <c r="C194" s="192" t="s">
        <v>332</v>
      </c>
      <c r="D194" s="163" t="s">
        <v>115</v>
      </c>
      <c r="E194" s="168">
        <v>6</v>
      </c>
      <c r="F194" s="171"/>
      <c r="G194" s="172">
        <f t="shared" ref="G194:G207" si="7">ROUND(E194*F194,2)</f>
        <v>0</v>
      </c>
      <c r="H194" s="171"/>
      <c r="I194" s="172">
        <f t="shared" ref="I194:I207" si="8">ROUND(E194*H194,2)</f>
        <v>0</v>
      </c>
      <c r="J194" s="171"/>
      <c r="K194" s="172">
        <f t="shared" ref="K194:K207" si="9">ROUND(E194*J194,2)</f>
        <v>0</v>
      </c>
      <c r="L194" s="172">
        <v>21</v>
      </c>
      <c r="M194" s="172">
        <f t="shared" ref="M194:M207" si="10">G194*(1+L194/100)</f>
        <v>0</v>
      </c>
      <c r="N194" s="163">
        <v>1.5E-3</v>
      </c>
      <c r="O194" s="163">
        <f t="shared" ref="O194:O207" si="11">ROUND(E194*N194,5)</f>
        <v>8.9999999999999993E-3</v>
      </c>
      <c r="P194" s="163">
        <v>0</v>
      </c>
      <c r="Q194" s="163">
        <f t="shared" ref="Q194:Q207" si="12">ROUND(E194*P194,5)</f>
        <v>0</v>
      </c>
      <c r="R194" s="163"/>
      <c r="S194" s="163"/>
      <c r="T194" s="164">
        <v>0</v>
      </c>
      <c r="U194" s="163">
        <f t="shared" ref="U194:U207" si="13">ROUND(E194*T194,2)</f>
        <v>0</v>
      </c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 t="s">
        <v>157</v>
      </c>
      <c r="AF194" s="153"/>
      <c r="AG194" s="153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53"/>
      <c r="AT194" s="153"/>
      <c r="AU194" s="153"/>
      <c r="AV194" s="153"/>
      <c r="AW194" s="153"/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153"/>
    </row>
    <row r="195" spans="1:60" outlineLevel="1" x14ac:dyDescent="0.2">
      <c r="A195" s="154">
        <v>102</v>
      </c>
      <c r="B195" s="161" t="s">
        <v>333</v>
      </c>
      <c r="C195" s="192" t="s">
        <v>334</v>
      </c>
      <c r="D195" s="163" t="s">
        <v>115</v>
      </c>
      <c r="E195" s="168">
        <v>6</v>
      </c>
      <c r="F195" s="171"/>
      <c r="G195" s="172">
        <f t="shared" si="7"/>
        <v>0</v>
      </c>
      <c r="H195" s="171"/>
      <c r="I195" s="172">
        <f t="shared" si="8"/>
        <v>0</v>
      </c>
      <c r="J195" s="171"/>
      <c r="K195" s="172">
        <f t="shared" si="9"/>
        <v>0</v>
      </c>
      <c r="L195" s="172">
        <v>21</v>
      </c>
      <c r="M195" s="172">
        <f t="shared" si="10"/>
        <v>0</v>
      </c>
      <c r="N195" s="163">
        <v>1.5E-3</v>
      </c>
      <c r="O195" s="163">
        <f t="shared" si="11"/>
        <v>8.9999999999999993E-3</v>
      </c>
      <c r="P195" s="163">
        <v>0</v>
      </c>
      <c r="Q195" s="163">
        <f t="shared" si="12"/>
        <v>0</v>
      </c>
      <c r="R195" s="163"/>
      <c r="S195" s="163"/>
      <c r="T195" s="164">
        <v>0</v>
      </c>
      <c r="U195" s="163">
        <f t="shared" si="13"/>
        <v>0</v>
      </c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 t="s">
        <v>157</v>
      </c>
      <c r="AF195" s="153"/>
      <c r="AG195" s="153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53"/>
      <c r="AT195" s="153"/>
      <c r="AU195" s="153"/>
      <c r="AV195" s="153"/>
      <c r="AW195" s="153"/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53"/>
    </row>
    <row r="196" spans="1:60" outlineLevel="1" x14ac:dyDescent="0.2">
      <c r="A196" s="154">
        <v>103</v>
      </c>
      <c r="B196" s="161" t="s">
        <v>335</v>
      </c>
      <c r="C196" s="192" t="s">
        <v>336</v>
      </c>
      <c r="D196" s="163" t="s">
        <v>115</v>
      </c>
      <c r="E196" s="168">
        <v>4</v>
      </c>
      <c r="F196" s="171"/>
      <c r="G196" s="172">
        <f t="shared" si="7"/>
        <v>0</v>
      </c>
      <c r="H196" s="171"/>
      <c r="I196" s="172">
        <f t="shared" si="8"/>
        <v>0</v>
      </c>
      <c r="J196" s="171"/>
      <c r="K196" s="172">
        <f t="shared" si="9"/>
        <v>0</v>
      </c>
      <c r="L196" s="172">
        <v>21</v>
      </c>
      <c r="M196" s="172">
        <f t="shared" si="10"/>
        <v>0</v>
      </c>
      <c r="N196" s="163">
        <v>1.5E-3</v>
      </c>
      <c r="O196" s="163">
        <f t="shared" si="11"/>
        <v>6.0000000000000001E-3</v>
      </c>
      <c r="P196" s="163">
        <v>0</v>
      </c>
      <c r="Q196" s="163">
        <f t="shared" si="12"/>
        <v>0</v>
      </c>
      <c r="R196" s="163"/>
      <c r="S196" s="163"/>
      <c r="T196" s="164">
        <v>0</v>
      </c>
      <c r="U196" s="163">
        <f t="shared" si="13"/>
        <v>0</v>
      </c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 t="s">
        <v>157</v>
      </c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3"/>
      <c r="AU196" s="153"/>
      <c r="AV196" s="153"/>
      <c r="AW196" s="153"/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153"/>
    </row>
    <row r="197" spans="1:60" outlineLevel="1" x14ac:dyDescent="0.2">
      <c r="A197" s="154">
        <v>104</v>
      </c>
      <c r="B197" s="161" t="s">
        <v>337</v>
      </c>
      <c r="C197" s="192" t="s">
        <v>338</v>
      </c>
      <c r="D197" s="163" t="s">
        <v>115</v>
      </c>
      <c r="E197" s="168">
        <v>6</v>
      </c>
      <c r="F197" s="171"/>
      <c r="G197" s="172">
        <f t="shared" si="7"/>
        <v>0</v>
      </c>
      <c r="H197" s="171"/>
      <c r="I197" s="172">
        <f t="shared" si="8"/>
        <v>0</v>
      </c>
      <c r="J197" s="171"/>
      <c r="K197" s="172">
        <f t="shared" si="9"/>
        <v>0</v>
      </c>
      <c r="L197" s="172">
        <v>21</v>
      </c>
      <c r="M197" s="172">
        <f t="shared" si="10"/>
        <v>0</v>
      </c>
      <c r="N197" s="163">
        <v>1.5E-3</v>
      </c>
      <c r="O197" s="163">
        <f t="shared" si="11"/>
        <v>8.9999999999999993E-3</v>
      </c>
      <c r="P197" s="163">
        <v>0</v>
      </c>
      <c r="Q197" s="163">
        <f t="shared" si="12"/>
        <v>0</v>
      </c>
      <c r="R197" s="163"/>
      <c r="S197" s="163"/>
      <c r="T197" s="164">
        <v>0</v>
      </c>
      <c r="U197" s="163">
        <f t="shared" si="13"/>
        <v>0</v>
      </c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 t="s">
        <v>157</v>
      </c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</row>
    <row r="198" spans="1:60" ht="22.5" outlineLevel="1" x14ac:dyDescent="0.2">
      <c r="A198" s="154">
        <v>105</v>
      </c>
      <c r="B198" s="161" t="s">
        <v>339</v>
      </c>
      <c r="C198" s="192" t="s">
        <v>340</v>
      </c>
      <c r="D198" s="163" t="s">
        <v>115</v>
      </c>
      <c r="E198" s="168">
        <v>18</v>
      </c>
      <c r="F198" s="171"/>
      <c r="G198" s="172">
        <f t="shared" si="7"/>
        <v>0</v>
      </c>
      <c r="H198" s="171"/>
      <c r="I198" s="172">
        <f t="shared" si="8"/>
        <v>0</v>
      </c>
      <c r="J198" s="171"/>
      <c r="K198" s="172">
        <f t="shared" si="9"/>
        <v>0</v>
      </c>
      <c r="L198" s="172">
        <v>21</v>
      </c>
      <c r="M198" s="172">
        <f t="shared" si="10"/>
        <v>0</v>
      </c>
      <c r="N198" s="163">
        <v>1.5E-3</v>
      </c>
      <c r="O198" s="163">
        <f t="shared" si="11"/>
        <v>2.7E-2</v>
      </c>
      <c r="P198" s="163">
        <v>0</v>
      </c>
      <c r="Q198" s="163">
        <f t="shared" si="12"/>
        <v>0</v>
      </c>
      <c r="R198" s="163"/>
      <c r="S198" s="163"/>
      <c r="T198" s="164">
        <v>0</v>
      </c>
      <c r="U198" s="163">
        <f t="shared" si="13"/>
        <v>0</v>
      </c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 t="s">
        <v>157</v>
      </c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3"/>
      <c r="AU198" s="153"/>
      <c r="AV198" s="153"/>
      <c r="AW198" s="153"/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153"/>
    </row>
    <row r="199" spans="1:60" outlineLevel="1" x14ac:dyDescent="0.2">
      <c r="A199" s="154">
        <v>106</v>
      </c>
      <c r="B199" s="161" t="s">
        <v>341</v>
      </c>
      <c r="C199" s="192" t="s">
        <v>342</v>
      </c>
      <c r="D199" s="163" t="s">
        <v>115</v>
      </c>
      <c r="E199" s="168">
        <v>17</v>
      </c>
      <c r="F199" s="171"/>
      <c r="G199" s="172">
        <f t="shared" si="7"/>
        <v>0</v>
      </c>
      <c r="H199" s="171"/>
      <c r="I199" s="172">
        <f t="shared" si="8"/>
        <v>0</v>
      </c>
      <c r="J199" s="171"/>
      <c r="K199" s="172">
        <f t="shared" si="9"/>
        <v>0</v>
      </c>
      <c r="L199" s="172">
        <v>21</v>
      </c>
      <c r="M199" s="172">
        <f t="shared" si="10"/>
        <v>0</v>
      </c>
      <c r="N199" s="163">
        <v>1.5E-3</v>
      </c>
      <c r="O199" s="163">
        <f t="shared" si="11"/>
        <v>2.5499999999999998E-2</v>
      </c>
      <c r="P199" s="163">
        <v>0</v>
      </c>
      <c r="Q199" s="163">
        <f t="shared" si="12"/>
        <v>0</v>
      </c>
      <c r="R199" s="163"/>
      <c r="S199" s="163"/>
      <c r="T199" s="164">
        <v>0</v>
      </c>
      <c r="U199" s="163">
        <f t="shared" si="13"/>
        <v>0</v>
      </c>
      <c r="V199" s="153"/>
      <c r="W199" s="153"/>
      <c r="X199" s="153"/>
      <c r="Y199" s="153"/>
      <c r="Z199" s="153"/>
      <c r="AA199" s="153"/>
      <c r="AB199" s="153"/>
      <c r="AC199" s="153"/>
      <c r="AD199" s="153"/>
      <c r="AE199" s="153" t="s">
        <v>157</v>
      </c>
      <c r="AF199" s="153"/>
      <c r="AG199" s="153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53"/>
      <c r="AT199" s="153"/>
      <c r="AU199" s="153"/>
      <c r="AV199" s="153"/>
      <c r="AW199" s="153"/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53"/>
    </row>
    <row r="200" spans="1:60" outlineLevel="1" x14ac:dyDescent="0.2">
      <c r="A200" s="154">
        <v>107</v>
      </c>
      <c r="B200" s="161" t="s">
        <v>343</v>
      </c>
      <c r="C200" s="192" t="s">
        <v>344</v>
      </c>
      <c r="D200" s="163" t="s">
        <v>115</v>
      </c>
      <c r="E200" s="168">
        <v>18</v>
      </c>
      <c r="F200" s="171"/>
      <c r="G200" s="172">
        <f t="shared" si="7"/>
        <v>0</v>
      </c>
      <c r="H200" s="171"/>
      <c r="I200" s="172">
        <f t="shared" si="8"/>
        <v>0</v>
      </c>
      <c r="J200" s="171"/>
      <c r="K200" s="172">
        <f t="shared" si="9"/>
        <v>0</v>
      </c>
      <c r="L200" s="172">
        <v>21</v>
      </c>
      <c r="M200" s="172">
        <f t="shared" si="10"/>
        <v>0</v>
      </c>
      <c r="N200" s="163">
        <v>1.5E-3</v>
      </c>
      <c r="O200" s="163">
        <f t="shared" si="11"/>
        <v>2.7E-2</v>
      </c>
      <c r="P200" s="163">
        <v>0</v>
      </c>
      <c r="Q200" s="163">
        <f t="shared" si="12"/>
        <v>0</v>
      </c>
      <c r="R200" s="163"/>
      <c r="S200" s="163"/>
      <c r="T200" s="164">
        <v>0</v>
      </c>
      <c r="U200" s="163">
        <f t="shared" si="13"/>
        <v>0</v>
      </c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 t="s">
        <v>157</v>
      </c>
      <c r="AF200" s="153"/>
      <c r="AG200" s="153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53"/>
    </row>
    <row r="201" spans="1:60" outlineLevel="1" x14ac:dyDescent="0.2">
      <c r="A201" s="154">
        <v>108</v>
      </c>
      <c r="B201" s="161" t="s">
        <v>345</v>
      </c>
      <c r="C201" s="192" t="s">
        <v>346</v>
      </c>
      <c r="D201" s="163" t="s">
        <v>115</v>
      </c>
      <c r="E201" s="168">
        <v>31</v>
      </c>
      <c r="F201" s="171"/>
      <c r="G201" s="172">
        <f t="shared" si="7"/>
        <v>0</v>
      </c>
      <c r="H201" s="171"/>
      <c r="I201" s="172">
        <f t="shared" si="8"/>
        <v>0</v>
      </c>
      <c r="J201" s="171"/>
      <c r="K201" s="172">
        <f t="shared" si="9"/>
        <v>0</v>
      </c>
      <c r="L201" s="172">
        <v>21</v>
      </c>
      <c r="M201" s="172">
        <f t="shared" si="10"/>
        <v>0</v>
      </c>
      <c r="N201" s="163">
        <v>1.5E-3</v>
      </c>
      <c r="O201" s="163">
        <f t="shared" si="11"/>
        <v>4.65E-2</v>
      </c>
      <c r="P201" s="163">
        <v>0</v>
      </c>
      <c r="Q201" s="163">
        <f t="shared" si="12"/>
        <v>0</v>
      </c>
      <c r="R201" s="163"/>
      <c r="S201" s="163"/>
      <c r="T201" s="164">
        <v>0</v>
      </c>
      <c r="U201" s="163">
        <f t="shared" si="13"/>
        <v>0</v>
      </c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 t="s">
        <v>157</v>
      </c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3"/>
    </row>
    <row r="202" spans="1:60" outlineLevel="1" x14ac:dyDescent="0.2">
      <c r="A202" s="154">
        <v>109</v>
      </c>
      <c r="B202" s="161" t="s">
        <v>347</v>
      </c>
      <c r="C202" s="192" t="s">
        <v>348</v>
      </c>
      <c r="D202" s="163" t="s">
        <v>115</v>
      </c>
      <c r="E202" s="168">
        <v>29</v>
      </c>
      <c r="F202" s="171"/>
      <c r="G202" s="172">
        <f t="shared" si="7"/>
        <v>0</v>
      </c>
      <c r="H202" s="171"/>
      <c r="I202" s="172">
        <f t="shared" si="8"/>
        <v>0</v>
      </c>
      <c r="J202" s="171"/>
      <c r="K202" s="172">
        <f t="shared" si="9"/>
        <v>0</v>
      </c>
      <c r="L202" s="172">
        <v>21</v>
      </c>
      <c r="M202" s="172">
        <f t="shared" si="10"/>
        <v>0</v>
      </c>
      <c r="N202" s="163">
        <v>1.5E-3</v>
      </c>
      <c r="O202" s="163">
        <f t="shared" si="11"/>
        <v>4.3499999999999997E-2</v>
      </c>
      <c r="P202" s="163">
        <v>0</v>
      </c>
      <c r="Q202" s="163">
        <f t="shared" si="12"/>
        <v>0</v>
      </c>
      <c r="R202" s="163"/>
      <c r="S202" s="163"/>
      <c r="T202" s="164">
        <v>0</v>
      </c>
      <c r="U202" s="163">
        <f t="shared" si="13"/>
        <v>0</v>
      </c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 t="s">
        <v>157</v>
      </c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3"/>
    </row>
    <row r="203" spans="1:60" ht="22.5" outlineLevel="1" x14ac:dyDescent="0.2">
      <c r="A203" s="154">
        <v>110</v>
      </c>
      <c r="B203" s="161" t="s">
        <v>349</v>
      </c>
      <c r="C203" s="192" t="s">
        <v>350</v>
      </c>
      <c r="D203" s="163" t="s">
        <v>115</v>
      </c>
      <c r="E203" s="168">
        <v>17</v>
      </c>
      <c r="F203" s="171"/>
      <c r="G203" s="172">
        <f t="shared" si="7"/>
        <v>0</v>
      </c>
      <c r="H203" s="171"/>
      <c r="I203" s="172">
        <f t="shared" si="8"/>
        <v>0</v>
      </c>
      <c r="J203" s="171"/>
      <c r="K203" s="172">
        <f t="shared" si="9"/>
        <v>0</v>
      </c>
      <c r="L203" s="172">
        <v>21</v>
      </c>
      <c r="M203" s="172">
        <f t="shared" si="10"/>
        <v>0</v>
      </c>
      <c r="N203" s="163">
        <v>1.5E-3</v>
      </c>
      <c r="O203" s="163">
        <f t="shared" si="11"/>
        <v>2.5499999999999998E-2</v>
      </c>
      <c r="P203" s="163">
        <v>0</v>
      </c>
      <c r="Q203" s="163">
        <f t="shared" si="12"/>
        <v>0</v>
      </c>
      <c r="R203" s="163"/>
      <c r="S203" s="163"/>
      <c r="T203" s="164">
        <v>0</v>
      </c>
      <c r="U203" s="163">
        <f t="shared" si="13"/>
        <v>0</v>
      </c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 t="s">
        <v>157</v>
      </c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53"/>
      <c r="AX203" s="153"/>
      <c r="AY203" s="153"/>
      <c r="AZ203" s="153"/>
      <c r="BA203" s="153"/>
      <c r="BB203" s="153"/>
      <c r="BC203" s="153"/>
      <c r="BD203" s="153"/>
      <c r="BE203" s="153"/>
      <c r="BF203" s="153"/>
      <c r="BG203" s="153"/>
      <c r="BH203" s="153"/>
    </row>
    <row r="204" spans="1:60" ht="22.5" outlineLevel="1" x14ac:dyDescent="0.2">
      <c r="A204" s="154">
        <v>111</v>
      </c>
      <c r="B204" s="161" t="s">
        <v>351</v>
      </c>
      <c r="C204" s="192" t="s">
        <v>352</v>
      </c>
      <c r="D204" s="163" t="s">
        <v>115</v>
      </c>
      <c r="E204" s="168">
        <v>18</v>
      </c>
      <c r="F204" s="171"/>
      <c r="G204" s="172">
        <f t="shared" si="7"/>
        <v>0</v>
      </c>
      <c r="H204" s="171"/>
      <c r="I204" s="172">
        <f t="shared" si="8"/>
        <v>0</v>
      </c>
      <c r="J204" s="171"/>
      <c r="K204" s="172">
        <f t="shared" si="9"/>
        <v>0</v>
      </c>
      <c r="L204" s="172">
        <v>21</v>
      </c>
      <c r="M204" s="172">
        <f t="shared" si="10"/>
        <v>0</v>
      </c>
      <c r="N204" s="163">
        <v>1.5E-3</v>
      </c>
      <c r="O204" s="163">
        <f t="shared" si="11"/>
        <v>2.7E-2</v>
      </c>
      <c r="P204" s="163">
        <v>0</v>
      </c>
      <c r="Q204" s="163">
        <f t="shared" si="12"/>
        <v>0</v>
      </c>
      <c r="R204" s="163"/>
      <c r="S204" s="163"/>
      <c r="T204" s="164">
        <v>0</v>
      </c>
      <c r="U204" s="163">
        <f t="shared" si="13"/>
        <v>0</v>
      </c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 t="s">
        <v>157</v>
      </c>
      <c r="AF204" s="153"/>
      <c r="AG204" s="153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3"/>
    </row>
    <row r="205" spans="1:60" ht="22.5" outlineLevel="1" x14ac:dyDescent="0.2">
      <c r="A205" s="154">
        <v>112</v>
      </c>
      <c r="B205" s="161" t="s">
        <v>353</v>
      </c>
      <c r="C205" s="192" t="s">
        <v>354</v>
      </c>
      <c r="D205" s="163" t="s">
        <v>115</v>
      </c>
      <c r="E205" s="168">
        <v>40</v>
      </c>
      <c r="F205" s="171"/>
      <c r="G205" s="172">
        <f t="shared" si="7"/>
        <v>0</v>
      </c>
      <c r="H205" s="171"/>
      <c r="I205" s="172">
        <f t="shared" si="8"/>
        <v>0</v>
      </c>
      <c r="J205" s="171"/>
      <c r="K205" s="172">
        <f t="shared" si="9"/>
        <v>0</v>
      </c>
      <c r="L205" s="172">
        <v>21</v>
      </c>
      <c r="M205" s="172">
        <f t="shared" si="10"/>
        <v>0</v>
      </c>
      <c r="N205" s="163">
        <v>1.5E-3</v>
      </c>
      <c r="O205" s="163">
        <f t="shared" si="11"/>
        <v>0.06</v>
      </c>
      <c r="P205" s="163">
        <v>0</v>
      </c>
      <c r="Q205" s="163">
        <f t="shared" si="12"/>
        <v>0</v>
      </c>
      <c r="R205" s="163"/>
      <c r="S205" s="163"/>
      <c r="T205" s="164">
        <v>0</v>
      </c>
      <c r="U205" s="163">
        <f t="shared" si="13"/>
        <v>0</v>
      </c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 t="s">
        <v>157</v>
      </c>
      <c r="AF205" s="153"/>
      <c r="AG205" s="153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/>
    </row>
    <row r="206" spans="1:60" outlineLevel="1" x14ac:dyDescent="0.2">
      <c r="A206" s="154">
        <v>113</v>
      </c>
      <c r="B206" s="161" t="s">
        <v>355</v>
      </c>
      <c r="C206" s="192" t="s">
        <v>356</v>
      </c>
      <c r="D206" s="163" t="s">
        <v>120</v>
      </c>
      <c r="E206" s="168">
        <v>42</v>
      </c>
      <c r="F206" s="171"/>
      <c r="G206" s="172">
        <f t="shared" si="7"/>
        <v>0</v>
      </c>
      <c r="H206" s="171"/>
      <c r="I206" s="172">
        <f t="shared" si="8"/>
        <v>0</v>
      </c>
      <c r="J206" s="171"/>
      <c r="K206" s="172">
        <f t="shared" si="9"/>
        <v>0</v>
      </c>
      <c r="L206" s="172">
        <v>21</v>
      </c>
      <c r="M206" s="172">
        <f t="shared" si="10"/>
        <v>0</v>
      </c>
      <c r="N206" s="163">
        <v>3.6999999999999999E-4</v>
      </c>
      <c r="O206" s="163">
        <f t="shared" si="11"/>
        <v>1.554E-2</v>
      </c>
      <c r="P206" s="163">
        <v>0</v>
      </c>
      <c r="Q206" s="163">
        <f t="shared" si="12"/>
        <v>0</v>
      </c>
      <c r="R206" s="163"/>
      <c r="S206" s="163"/>
      <c r="T206" s="164">
        <v>0.24199999999999999</v>
      </c>
      <c r="U206" s="163">
        <f t="shared" si="13"/>
        <v>10.16</v>
      </c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 t="s">
        <v>107</v>
      </c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3"/>
    </row>
    <row r="207" spans="1:60" ht="22.5" outlineLevel="1" x14ac:dyDescent="0.2">
      <c r="A207" s="154">
        <v>114</v>
      </c>
      <c r="B207" s="161" t="s">
        <v>357</v>
      </c>
      <c r="C207" s="192" t="s">
        <v>358</v>
      </c>
      <c r="D207" s="163" t="s">
        <v>115</v>
      </c>
      <c r="E207" s="168">
        <v>42</v>
      </c>
      <c r="F207" s="171"/>
      <c r="G207" s="172">
        <f t="shared" si="7"/>
        <v>0</v>
      </c>
      <c r="H207" s="171"/>
      <c r="I207" s="172">
        <f t="shared" si="8"/>
        <v>0</v>
      </c>
      <c r="J207" s="171"/>
      <c r="K207" s="172">
        <f t="shared" si="9"/>
        <v>0</v>
      </c>
      <c r="L207" s="172">
        <v>21</v>
      </c>
      <c r="M207" s="172">
        <f t="shared" si="10"/>
        <v>0</v>
      </c>
      <c r="N207" s="163">
        <v>1.0000000000000001E-5</v>
      </c>
      <c r="O207" s="163">
        <f t="shared" si="11"/>
        <v>4.2000000000000002E-4</v>
      </c>
      <c r="P207" s="163">
        <v>0</v>
      </c>
      <c r="Q207" s="163">
        <f t="shared" si="12"/>
        <v>0</v>
      </c>
      <c r="R207" s="163"/>
      <c r="S207" s="163"/>
      <c r="T207" s="164">
        <v>8.4000000000000005E-2</v>
      </c>
      <c r="U207" s="163">
        <f t="shared" si="13"/>
        <v>3.53</v>
      </c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 t="s">
        <v>107</v>
      </c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3"/>
      <c r="AU207" s="153"/>
      <c r="AV207" s="153"/>
      <c r="AW207" s="153"/>
      <c r="AX207" s="153"/>
      <c r="AY207" s="153"/>
      <c r="AZ207" s="153"/>
      <c r="BA207" s="153"/>
      <c r="BB207" s="153"/>
      <c r="BC207" s="153"/>
      <c r="BD207" s="153"/>
      <c r="BE207" s="153"/>
      <c r="BF207" s="153"/>
      <c r="BG207" s="153"/>
      <c r="BH207" s="153"/>
    </row>
    <row r="208" spans="1:60" outlineLevel="1" x14ac:dyDescent="0.2">
      <c r="A208" s="154"/>
      <c r="B208" s="161"/>
      <c r="C208" s="193" t="s">
        <v>359</v>
      </c>
      <c r="D208" s="165"/>
      <c r="E208" s="169">
        <v>42</v>
      </c>
      <c r="F208" s="172"/>
      <c r="G208" s="172"/>
      <c r="H208" s="172"/>
      <c r="I208" s="172"/>
      <c r="J208" s="172"/>
      <c r="K208" s="172"/>
      <c r="L208" s="172"/>
      <c r="M208" s="172"/>
      <c r="N208" s="163"/>
      <c r="O208" s="163"/>
      <c r="P208" s="163"/>
      <c r="Q208" s="163"/>
      <c r="R208" s="163"/>
      <c r="S208" s="163"/>
      <c r="T208" s="164"/>
      <c r="U208" s="16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 t="s">
        <v>109</v>
      </c>
      <c r="AF208" s="153">
        <v>0</v>
      </c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3"/>
      <c r="AU208" s="153"/>
      <c r="AV208" s="153"/>
      <c r="AW208" s="153"/>
      <c r="AX208" s="153"/>
      <c r="AY208" s="153"/>
      <c r="AZ208" s="153"/>
      <c r="BA208" s="153"/>
      <c r="BB208" s="153"/>
      <c r="BC208" s="153"/>
      <c r="BD208" s="153"/>
      <c r="BE208" s="153"/>
      <c r="BF208" s="153"/>
      <c r="BG208" s="153"/>
      <c r="BH208" s="153"/>
    </row>
    <row r="209" spans="1:60" outlineLevel="1" x14ac:dyDescent="0.2">
      <c r="A209" s="154">
        <v>115</v>
      </c>
      <c r="B209" s="161" t="s">
        <v>360</v>
      </c>
      <c r="C209" s="192" t="s">
        <v>361</v>
      </c>
      <c r="D209" s="163" t="s">
        <v>115</v>
      </c>
      <c r="E209" s="168">
        <v>21</v>
      </c>
      <c r="F209" s="171"/>
      <c r="G209" s="172">
        <f t="shared" ref="G209:G215" si="14">ROUND(E209*F209,2)</f>
        <v>0</v>
      </c>
      <c r="H209" s="171"/>
      <c r="I209" s="172">
        <f t="shared" ref="I209:I215" si="15">ROUND(E209*H209,2)</f>
        <v>0</v>
      </c>
      <c r="J209" s="171"/>
      <c r="K209" s="172">
        <f t="shared" ref="K209:K215" si="16">ROUND(E209*J209,2)</f>
        <v>0</v>
      </c>
      <c r="L209" s="172">
        <v>21</v>
      </c>
      <c r="M209" s="172">
        <f t="shared" ref="M209:M215" si="17">G209*(1+L209/100)</f>
        <v>0</v>
      </c>
      <c r="N209" s="163">
        <v>6.0000000000000001E-3</v>
      </c>
      <c r="O209" s="163">
        <f t="shared" ref="O209:O215" si="18">ROUND(E209*N209,5)</f>
        <v>0.126</v>
      </c>
      <c r="P209" s="163">
        <v>0</v>
      </c>
      <c r="Q209" s="163">
        <f t="shared" ref="Q209:Q215" si="19">ROUND(E209*P209,5)</f>
        <v>0</v>
      </c>
      <c r="R209" s="163"/>
      <c r="S209" s="163"/>
      <c r="T209" s="164">
        <v>0</v>
      </c>
      <c r="U209" s="163">
        <f t="shared" ref="U209:U215" si="20">ROUND(E209*T209,2)</f>
        <v>0</v>
      </c>
      <c r="V209" s="153"/>
      <c r="W209" s="153"/>
      <c r="X209" s="153"/>
      <c r="Y209" s="153"/>
      <c r="Z209" s="153"/>
      <c r="AA209" s="153"/>
      <c r="AB209" s="153"/>
      <c r="AC209" s="153"/>
      <c r="AD209" s="153"/>
      <c r="AE209" s="153" t="s">
        <v>157</v>
      </c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</row>
    <row r="210" spans="1:60" outlineLevel="1" x14ac:dyDescent="0.2">
      <c r="A210" s="154">
        <v>116</v>
      </c>
      <c r="B210" s="161" t="s">
        <v>362</v>
      </c>
      <c r="C210" s="192" t="s">
        <v>363</v>
      </c>
      <c r="D210" s="163" t="s">
        <v>115</v>
      </c>
      <c r="E210" s="168">
        <v>21</v>
      </c>
      <c r="F210" s="171"/>
      <c r="G210" s="172">
        <f t="shared" si="14"/>
        <v>0</v>
      </c>
      <c r="H210" s="171"/>
      <c r="I210" s="172">
        <f t="shared" si="15"/>
        <v>0</v>
      </c>
      <c r="J210" s="171"/>
      <c r="K210" s="172">
        <f t="shared" si="16"/>
        <v>0</v>
      </c>
      <c r="L210" s="172">
        <v>21</v>
      </c>
      <c r="M210" s="172">
        <f t="shared" si="17"/>
        <v>0</v>
      </c>
      <c r="N210" s="163">
        <v>2.5000000000000001E-3</v>
      </c>
      <c r="O210" s="163">
        <f t="shared" si="18"/>
        <v>5.2499999999999998E-2</v>
      </c>
      <c r="P210" s="163">
        <v>0</v>
      </c>
      <c r="Q210" s="163">
        <f t="shared" si="19"/>
        <v>0</v>
      </c>
      <c r="R210" s="163"/>
      <c r="S210" s="163"/>
      <c r="T210" s="164">
        <v>0</v>
      </c>
      <c r="U210" s="163">
        <f t="shared" si="20"/>
        <v>0</v>
      </c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 t="s">
        <v>157</v>
      </c>
      <c r="AF210" s="153"/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</row>
    <row r="211" spans="1:60" outlineLevel="1" x14ac:dyDescent="0.2">
      <c r="A211" s="154">
        <v>117</v>
      </c>
      <c r="B211" s="161" t="s">
        <v>364</v>
      </c>
      <c r="C211" s="192" t="s">
        <v>365</v>
      </c>
      <c r="D211" s="163" t="s">
        <v>106</v>
      </c>
      <c r="E211" s="168">
        <v>3</v>
      </c>
      <c r="F211" s="171"/>
      <c r="G211" s="172">
        <f t="shared" si="14"/>
        <v>0</v>
      </c>
      <c r="H211" s="171"/>
      <c r="I211" s="172">
        <f t="shared" si="15"/>
        <v>0</v>
      </c>
      <c r="J211" s="171"/>
      <c r="K211" s="172">
        <f t="shared" si="16"/>
        <v>0</v>
      </c>
      <c r="L211" s="172">
        <v>21</v>
      </c>
      <c r="M211" s="172">
        <f t="shared" si="17"/>
        <v>0</v>
      </c>
      <c r="N211" s="163">
        <v>0</v>
      </c>
      <c r="O211" s="163">
        <f t="shared" si="18"/>
        <v>0</v>
      </c>
      <c r="P211" s="163">
        <v>0</v>
      </c>
      <c r="Q211" s="163">
        <f t="shared" si="19"/>
        <v>0</v>
      </c>
      <c r="R211" s="163"/>
      <c r="S211" s="163"/>
      <c r="T211" s="164">
        <v>0.26</v>
      </c>
      <c r="U211" s="163">
        <f t="shared" si="20"/>
        <v>0.78</v>
      </c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 t="s">
        <v>107</v>
      </c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</row>
    <row r="212" spans="1:60" outlineLevel="1" x14ac:dyDescent="0.2">
      <c r="A212" s="154">
        <v>118</v>
      </c>
      <c r="B212" s="161" t="s">
        <v>366</v>
      </c>
      <c r="C212" s="192" t="s">
        <v>367</v>
      </c>
      <c r="D212" s="163" t="s">
        <v>106</v>
      </c>
      <c r="E212" s="168">
        <v>3</v>
      </c>
      <c r="F212" s="171"/>
      <c r="G212" s="172">
        <f t="shared" si="14"/>
        <v>0</v>
      </c>
      <c r="H212" s="171"/>
      <c r="I212" s="172">
        <f t="shared" si="15"/>
        <v>0</v>
      </c>
      <c r="J212" s="171"/>
      <c r="K212" s="172">
        <f t="shared" si="16"/>
        <v>0</v>
      </c>
      <c r="L212" s="172">
        <v>21</v>
      </c>
      <c r="M212" s="172">
        <f t="shared" si="17"/>
        <v>0</v>
      </c>
      <c r="N212" s="163">
        <v>0</v>
      </c>
      <c r="O212" s="163">
        <f t="shared" si="18"/>
        <v>0</v>
      </c>
      <c r="P212" s="163">
        <v>0</v>
      </c>
      <c r="Q212" s="163">
        <f t="shared" si="19"/>
        <v>0</v>
      </c>
      <c r="R212" s="163"/>
      <c r="S212" s="163"/>
      <c r="T212" s="164">
        <v>0.88400000000000001</v>
      </c>
      <c r="U212" s="163">
        <f t="shared" si="20"/>
        <v>2.65</v>
      </c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 t="s">
        <v>107</v>
      </c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</row>
    <row r="213" spans="1:60" outlineLevel="1" x14ac:dyDescent="0.2">
      <c r="A213" s="154">
        <v>119</v>
      </c>
      <c r="B213" s="161" t="s">
        <v>368</v>
      </c>
      <c r="C213" s="192" t="s">
        <v>369</v>
      </c>
      <c r="D213" s="163" t="s">
        <v>120</v>
      </c>
      <c r="E213" s="168">
        <v>311</v>
      </c>
      <c r="F213" s="171"/>
      <c r="G213" s="172">
        <f t="shared" si="14"/>
        <v>0</v>
      </c>
      <c r="H213" s="171"/>
      <c r="I213" s="172">
        <f t="shared" si="15"/>
        <v>0</v>
      </c>
      <c r="J213" s="171"/>
      <c r="K213" s="172">
        <f t="shared" si="16"/>
        <v>0</v>
      </c>
      <c r="L213" s="172">
        <v>21</v>
      </c>
      <c r="M213" s="172">
        <f t="shared" si="17"/>
        <v>0</v>
      </c>
      <c r="N213" s="163">
        <v>0</v>
      </c>
      <c r="O213" s="163">
        <f t="shared" si="18"/>
        <v>0</v>
      </c>
      <c r="P213" s="163">
        <v>0</v>
      </c>
      <c r="Q213" s="163">
        <f t="shared" si="19"/>
        <v>0</v>
      </c>
      <c r="R213" s="163"/>
      <c r="S213" s="163"/>
      <c r="T213" s="164">
        <v>0.16</v>
      </c>
      <c r="U213" s="163">
        <f t="shared" si="20"/>
        <v>49.76</v>
      </c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 t="s">
        <v>107</v>
      </c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</row>
    <row r="214" spans="1:60" outlineLevel="1" x14ac:dyDescent="0.2">
      <c r="A214" s="154">
        <v>120</v>
      </c>
      <c r="B214" s="161" t="s">
        <v>370</v>
      </c>
      <c r="C214" s="192" t="s">
        <v>371</v>
      </c>
      <c r="D214" s="163" t="s">
        <v>106</v>
      </c>
      <c r="E214" s="168">
        <v>31</v>
      </c>
      <c r="F214" s="171"/>
      <c r="G214" s="172">
        <f t="shared" si="14"/>
        <v>0</v>
      </c>
      <c r="H214" s="171"/>
      <c r="I214" s="172">
        <f t="shared" si="15"/>
        <v>0</v>
      </c>
      <c r="J214" s="171"/>
      <c r="K214" s="172">
        <f t="shared" si="16"/>
        <v>0</v>
      </c>
      <c r="L214" s="172">
        <v>21</v>
      </c>
      <c r="M214" s="172">
        <f t="shared" si="17"/>
        <v>0</v>
      </c>
      <c r="N214" s="163">
        <v>0.6</v>
      </c>
      <c r="O214" s="163">
        <f t="shared" si="18"/>
        <v>18.600000000000001</v>
      </c>
      <c r="P214" s="163">
        <v>0</v>
      </c>
      <c r="Q214" s="163">
        <f t="shared" si="19"/>
        <v>0</v>
      </c>
      <c r="R214" s="163"/>
      <c r="S214" s="163"/>
      <c r="T214" s="164">
        <v>0</v>
      </c>
      <c r="U214" s="163">
        <f t="shared" si="20"/>
        <v>0</v>
      </c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 t="s">
        <v>157</v>
      </c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</row>
    <row r="215" spans="1:60" outlineLevel="1" x14ac:dyDescent="0.2">
      <c r="A215" s="154">
        <v>121</v>
      </c>
      <c r="B215" s="161" t="s">
        <v>372</v>
      </c>
      <c r="C215" s="192" t="s">
        <v>373</v>
      </c>
      <c r="D215" s="163" t="s">
        <v>115</v>
      </c>
      <c r="E215" s="168">
        <v>389</v>
      </c>
      <c r="F215" s="171"/>
      <c r="G215" s="172">
        <f t="shared" si="14"/>
        <v>0</v>
      </c>
      <c r="H215" s="171"/>
      <c r="I215" s="172">
        <f t="shared" si="15"/>
        <v>0</v>
      </c>
      <c r="J215" s="171"/>
      <c r="K215" s="172">
        <f t="shared" si="16"/>
        <v>0</v>
      </c>
      <c r="L215" s="172">
        <v>21</v>
      </c>
      <c r="M215" s="172">
        <f t="shared" si="17"/>
        <v>0</v>
      </c>
      <c r="N215" s="163">
        <v>0</v>
      </c>
      <c r="O215" s="163">
        <f t="shared" si="18"/>
        <v>0</v>
      </c>
      <c r="P215" s="163">
        <v>0</v>
      </c>
      <c r="Q215" s="163">
        <f t="shared" si="19"/>
        <v>0</v>
      </c>
      <c r="R215" s="163"/>
      <c r="S215" s="163"/>
      <c r="T215" s="164">
        <v>5.7000000000000002E-2</v>
      </c>
      <c r="U215" s="163">
        <f t="shared" si="20"/>
        <v>22.17</v>
      </c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 t="s">
        <v>107</v>
      </c>
      <c r="AF215" s="153"/>
      <c r="AG215" s="153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3"/>
    </row>
    <row r="216" spans="1:60" outlineLevel="1" x14ac:dyDescent="0.2">
      <c r="A216" s="154"/>
      <c r="B216" s="161"/>
      <c r="C216" s="193" t="s">
        <v>374</v>
      </c>
      <c r="D216" s="165"/>
      <c r="E216" s="169">
        <v>389</v>
      </c>
      <c r="F216" s="172"/>
      <c r="G216" s="172"/>
      <c r="H216" s="172"/>
      <c r="I216" s="172"/>
      <c r="J216" s="172"/>
      <c r="K216" s="172"/>
      <c r="L216" s="172"/>
      <c r="M216" s="172"/>
      <c r="N216" s="163"/>
      <c r="O216" s="163"/>
      <c r="P216" s="163"/>
      <c r="Q216" s="163"/>
      <c r="R216" s="163"/>
      <c r="S216" s="163"/>
      <c r="T216" s="164"/>
      <c r="U216" s="16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 t="s">
        <v>109</v>
      </c>
      <c r="AF216" s="153">
        <v>0</v>
      </c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3"/>
      <c r="BG216" s="153"/>
      <c r="BH216" s="153"/>
    </row>
    <row r="217" spans="1:60" outlineLevel="1" x14ac:dyDescent="0.2">
      <c r="A217" s="154">
        <v>122</v>
      </c>
      <c r="B217" s="161" t="s">
        <v>375</v>
      </c>
      <c r="C217" s="192" t="s">
        <v>376</v>
      </c>
      <c r="D217" s="163" t="s">
        <v>377</v>
      </c>
      <c r="E217" s="168">
        <v>20.149999999999999</v>
      </c>
      <c r="F217" s="171"/>
      <c r="G217" s="172">
        <f>ROUND(E217*F217,2)</f>
        <v>0</v>
      </c>
      <c r="H217" s="171"/>
      <c r="I217" s="172">
        <f>ROUND(E217*H217,2)</f>
        <v>0</v>
      </c>
      <c r="J217" s="171"/>
      <c r="K217" s="172">
        <f>ROUND(E217*J217,2)</f>
        <v>0</v>
      </c>
      <c r="L217" s="172">
        <v>21</v>
      </c>
      <c r="M217" s="172">
        <f>G217*(1+L217/100)</f>
        <v>0</v>
      </c>
      <c r="N217" s="163">
        <v>1E-3</v>
      </c>
      <c r="O217" s="163">
        <f>ROUND(E217*N217,5)</f>
        <v>2.0150000000000001E-2</v>
      </c>
      <c r="P217" s="163">
        <v>0</v>
      </c>
      <c r="Q217" s="163">
        <f>ROUND(E217*P217,5)</f>
        <v>0</v>
      </c>
      <c r="R217" s="163"/>
      <c r="S217" s="163"/>
      <c r="T217" s="164">
        <v>0</v>
      </c>
      <c r="U217" s="163">
        <f>ROUND(E217*T217,2)</f>
        <v>0</v>
      </c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 t="s">
        <v>157</v>
      </c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3"/>
      <c r="AU217" s="153"/>
      <c r="AV217" s="153"/>
      <c r="AW217" s="153"/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53"/>
    </row>
    <row r="218" spans="1:60" outlineLevel="1" x14ac:dyDescent="0.2">
      <c r="A218" s="154"/>
      <c r="B218" s="161"/>
      <c r="C218" s="193" t="s">
        <v>378</v>
      </c>
      <c r="D218" s="165"/>
      <c r="E218" s="169">
        <v>20.149999999999999</v>
      </c>
      <c r="F218" s="172"/>
      <c r="G218" s="172"/>
      <c r="H218" s="172"/>
      <c r="I218" s="172"/>
      <c r="J218" s="172"/>
      <c r="K218" s="172"/>
      <c r="L218" s="172"/>
      <c r="M218" s="172"/>
      <c r="N218" s="163"/>
      <c r="O218" s="163"/>
      <c r="P218" s="163"/>
      <c r="Q218" s="163"/>
      <c r="R218" s="163"/>
      <c r="S218" s="163"/>
      <c r="T218" s="164"/>
      <c r="U218" s="16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 t="s">
        <v>109</v>
      </c>
      <c r="AF218" s="153">
        <v>0</v>
      </c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3"/>
      <c r="AU218" s="153"/>
      <c r="AV218" s="153"/>
      <c r="AW218" s="153"/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153"/>
    </row>
    <row r="219" spans="1:60" ht="22.5" outlineLevel="1" x14ac:dyDescent="0.2">
      <c r="A219" s="154">
        <v>123</v>
      </c>
      <c r="B219" s="161" t="s">
        <v>379</v>
      </c>
      <c r="C219" s="192" t="s">
        <v>380</v>
      </c>
      <c r="D219" s="163" t="s">
        <v>115</v>
      </c>
      <c r="E219" s="168">
        <v>7</v>
      </c>
      <c r="F219" s="171"/>
      <c r="G219" s="172">
        <f>ROUND(E219*F219,2)</f>
        <v>0</v>
      </c>
      <c r="H219" s="171"/>
      <c r="I219" s="172">
        <f>ROUND(E219*H219,2)</f>
        <v>0</v>
      </c>
      <c r="J219" s="171"/>
      <c r="K219" s="172">
        <f>ROUND(E219*J219,2)</f>
        <v>0</v>
      </c>
      <c r="L219" s="172">
        <v>21</v>
      </c>
      <c r="M219" s="172">
        <f>G219*(1+L219/100)</f>
        <v>0</v>
      </c>
      <c r="N219" s="163">
        <v>0</v>
      </c>
      <c r="O219" s="163">
        <f>ROUND(E219*N219,5)</f>
        <v>0</v>
      </c>
      <c r="P219" s="163">
        <v>0</v>
      </c>
      <c r="Q219" s="163">
        <f>ROUND(E219*P219,5)</f>
        <v>0</v>
      </c>
      <c r="R219" s="163"/>
      <c r="S219" s="163"/>
      <c r="T219" s="164">
        <v>0.42599999999999999</v>
      </c>
      <c r="U219" s="163">
        <f>ROUND(E219*T219,2)</f>
        <v>2.98</v>
      </c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 t="s">
        <v>107</v>
      </c>
      <c r="AF219" s="153"/>
      <c r="AG219" s="153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53"/>
      <c r="AT219" s="153"/>
      <c r="AU219" s="153"/>
      <c r="AV219" s="153"/>
      <c r="AW219" s="153"/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53"/>
    </row>
    <row r="220" spans="1:60" outlineLevel="1" x14ac:dyDescent="0.2">
      <c r="A220" s="154">
        <v>124</v>
      </c>
      <c r="B220" s="161" t="s">
        <v>381</v>
      </c>
      <c r="C220" s="192" t="s">
        <v>382</v>
      </c>
      <c r="D220" s="163" t="s">
        <v>120</v>
      </c>
      <c r="E220" s="168">
        <v>330</v>
      </c>
      <c r="F220" s="171"/>
      <c r="G220" s="172">
        <f>ROUND(E220*F220,2)</f>
        <v>0</v>
      </c>
      <c r="H220" s="171"/>
      <c r="I220" s="172">
        <f>ROUND(E220*H220,2)</f>
        <v>0</v>
      </c>
      <c r="J220" s="171"/>
      <c r="K220" s="172">
        <f>ROUND(E220*J220,2)</f>
        <v>0</v>
      </c>
      <c r="L220" s="172">
        <v>21</v>
      </c>
      <c r="M220" s="172">
        <f>G220*(1+L220/100)</f>
        <v>0</v>
      </c>
      <c r="N220" s="163">
        <v>1.2999999999999999E-4</v>
      </c>
      <c r="O220" s="163">
        <f>ROUND(E220*N220,5)</f>
        <v>4.2900000000000001E-2</v>
      </c>
      <c r="P220" s="163">
        <v>0</v>
      </c>
      <c r="Q220" s="163">
        <f>ROUND(E220*P220,5)</f>
        <v>0</v>
      </c>
      <c r="R220" s="163"/>
      <c r="S220" s="163"/>
      <c r="T220" s="164">
        <v>7.0389999999999994E-2</v>
      </c>
      <c r="U220" s="163">
        <f>ROUND(E220*T220,2)</f>
        <v>23.23</v>
      </c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 t="s">
        <v>112</v>
      </c>
      <c r="AF220" s="153"/>
      <c r="AG220" s="153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53"/>
      <c r="AT220" s="153"/>
      <c r="AU220" s="153"/>
      <c r="AV220" s="153"/>
      <c r="AW220" s="153"/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153"/>
    </row>
    <row r="221" spans="1:60" outlineLevel="1" x14ac:dyDescent="0.2">
      <c r="A221" s="154">
        <v>125</v>
      </c>
      <c r="B221" s="161" t="s">
        <v>383</v>
      </c>
      <c r="C221" s="192" t="s">
        <v>384</v>
      </c>
      <c r="D221" s="163" t="s">
        <v>385</v>
      </c>
      <c r="E221" s="168">
        <v>5</v>
      </c>
      <c r="F221" s="171"/>
      <c r="G221" s="172">
        <f>ROUND(E221*F221,2)</f>
        <v>0</v>
      </c>
      <c r="H221" s="171"/>
      <c r="I221" s="172">
        <f>ROUND(E221*H221,2)</f>
        <v>0</v>
      </c>
      <c r="J221" s="171"/>
      <c r="K221" s="172">
        <f>ROUND(E221*J221,2)</f>
        <v>0</v>
      </c>
      <c r="L221" s="172">
        <v>21</v>
      </c>
      <c r="M221" s="172">
        <f>G221*(1+L221/100)</f>
        <v>0</v>
      </c>
      <c r="N221" s="163">
        <v>1E-3</v>
      </c>
      <c r="O221" s="163">
        <f>ROUND(E221*N221,5)</f>
        <v>5.0000000000000001E-3</v>
      </c>
      <c r="P221" s="163">
        <v>0</v>
      </c>
      <c r="Q221" s="163">
        <f>ROUND(E221*P221,5)</f>
        <v>0</v>
      </c>
      <c r="R221" s="163"/>
      <c r="S221" s="163"/>
      <c r="T221" s="164">
        <v>0</v>
      </c>
      <c r="U221" s="163">
        <f>ROUND(E221*T221,2)</f>
        <v>0</v>
      </c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 t="s">
        <v>157</v>
      </c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3"/>
      <c r="AU221" s="153"/>
      <c r="AV221" s="153"/>
      <c r="AW221" s="153"/>
      <c r="AX221" s="153"/>
      <c r="AY221" s="153"/>
      <c r="AZ221" s="153"/>
      <c r="BA221" s="153"/>
      <c r="BB221" s="153"/>
      <c r="BC221" s="153"/>
      <c r="BD221" s="153"/>
      <c r="BE221" s="153"/>
      <c r="BF221" s="153"/>
      <c r="BG221" s="153"/>
      <c r="BH221" s="153"/>
    </row>
    <row r="222" spans="1:60" ht="22.5" outlineLevel="1" x14ac:dyDescent="0.2">
      <c r="A222" s="154">
        <v>126</v>
      </c>
      <c r="B222" s="161" t="s">
        <v>386</v>
      </c>
      <c r="C222" s="192" t="s">
        <v>387</v>
      </c>
      <c r="D222" s="163" t="s">
        <v>120</v>
      </c>
      <c r="E222" s="168">
        <v>660</v>
      </c>
      <c r="F222" s="171"/>
      <c r="G222" s="172">
        <f>ROUND(E222*F222,2)</f>
        <v>0</v>
      </c>
      <c r="H222" s="171"/>
      <c r="I222" s="172">
        <f>ROUND(E222*H222,2)</f>
        <v>0</v>
      </c>
      <c r="J222" s="171"/>
      <c r="K222" s="172">
        <f>ROUND(E222*J222,2)</f>
        <v>0</v>
      </c>
      <c r="L222" s="172">
        <v>21</v>
      </c>
      <c r="M222" s="172">
        <f>G222*(1+L222/100)</f>
        <v>0</v>
      </c>
      <c r="N222" s="163">
        <v>0</v>
      </c>
      <c r="O222" s="163">
        <f>ROUND(E222*N222,5)</f>
        <v>0</v>
      </c>
      <c r="P222" s="163">
        <v>0</v>
      </c>
      <c r="Q222" s="163">
        <f>ROUND(E222*P222,5)</f>
        <v>0</v>
      </c>
      <c r="R222" s="163"/>
      <c r="S222" s="163"/>
      <c r="T222" s="164">
        <v>8.0000000000000002E-3</v>
      </c>
      <c r="U222" s="163">
        <f>ROUND(E222*T222,2)</f>
        <v>5.28</v>
      </c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 t="s">
        <v>107</v>
      </c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3"/>
      <c r="AU222" s="153"/>
      <c r="AV222" s="153"/>
      <c r="AW222" s="153"/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153"/>
    </row>
    <row r="223" spans="1:60" outlineLevel="1" x14ac:dyDescent="0.2">
      <c r="A223" s="154"/>
      <c r="B223" s="161"/>
      <c r="C223" s="193" t="s">
        <v>388</v>
      </c>
      <c r="D223" s="165"/>
      <c r="E223" s="169">
        <v>660</v>
      </c>
      <c r="F223" s="172"/>
      <c r="G223" s="172"/>
      <c r="H223" s="172"/>
      <c r="I223" s="172"/>
      <c r="J223" s="172"/>
      <c r="K223" s="172"/>
      <c r="L223" s="172"/>
      <c r="M223" s="172"/>
      <c r="N223" s="163"/>
      <c r="O223" s="163"/>
      <c r="P223" s="163"/>
      <c r="Q223" s="163"/>
      <c r="R223" s="163"/>
      <c r="S223" s="163"/>
      <c r="T223" s="164"/>
      <c r="U223" s="16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 t="s">
        <v>109</v>
      </c>
      <c r="AF223" s="153">
        <v>0</v>
      </c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3"/>
    </row>
    <row r="224" spans="1:60" x14ac:dyDescent="0.2">
      <c r="A224" s="155" t="s">
        <v>102</v>
      </c>
      <c r="B224" s="162" t="s">
        <v>73</v>
      </c>
      <c r="C224" s="194" t="s">
        <v>74</v>
      </c>
      <c r="D224" s="166"/>
      <c r="E224" s="170"/>
      <c r="F224" s="173"/>
      <c r="G224" s="173">
        <f>SUMIF(AE225:AE235,"&lt;&gt;NOR",G225:G235)</f>
        <v>0</v>
      </c>
      <c r="H224" s="173"/>
      <c r="I224" s="173">
        <f>SUM(I225:I235)</f>
        <v>0</v>
      </c>
      <c r="J224" s="173"/>
      <c r="K224" s="173">
        <f>SUM(K225:K235)</f>
        <v>0</v>
      </c>
      <c r="L224" s="173"/>
      <c r="M224" s="173">
        <f>SUM(M225:M235)</f>
        <v>0</v>
      </c>
      <c r="N224" s="166"/>
      <c r="O224" s="166">
        <f>SUM(O225:O235)</f>
        <v>5.9990999999999994</v>
      </c>
      <c r="P224" s="166"/>
      <c r="Q224" s="166">
        <f>SUM(Q225:Q235)</f>
        <v>0</v>
      </c>
      <c r="R224" s="166"/>
      <c r="S224" s="166"/>
      <c r="T224" s="167"/>
      <c r="U224" s="166">
        <f>SUM(U225:U235)</f>
        <v>17.88</v>
      </c>
      <c r="AE224" t="s">
        <v>103</v>
      </c>
    </row>
    <row r="225" spans="1:60" ht="22.5" outlineLevel="1" x14ac:dyDescent="0.2">
      <c r="A225" s="154">
        <v>127</v>
      </c>
      <c r="B225" s="161" t="s">
        <v>389</v>
      </c>
      <c r="C225" s="192" t="s">
        <v>390</v>
      </c>
      <c r="D225" s="163" t="s">
        <v>115</v>
      </c>
      <c r="E225" s="168">
        <v>2</v>
      </c>
      <c r="F225" s="171"/>
      <c r="G225" s="172">
        <f>ROUND(E225*F225,2)</f>
        <v>0</v>
      </c>
      <c r="H225" s="171"/>
      <c r="I225" s="172">
        <f>ROUND(E225*H225,2)</f>
        <v>0</v>
      </c>
      <c r="J225" s="171"/>
      <c r="K225" s="172">
        <f>ROUND(E225*J225,2)</f>
        <v>0</v>
      </c>
      <c r="L225" s="172">
        <v>21</v>
      </c>
      <c r="M225" s="172">
        <f>G225*(1+L225/100)</f>
        <v>0</v>
      </c>
      <c r="N225" s="163">
        <v>4.6800000000000001E-2</v>
      </c>
      <c r="O225" s="163">
        <f>ROUND(E225*N225,5)</f>
        <v>9.3600000000000003E-2</v>
      </c>
      <c r="P225" s="163">
        <v>0</v>
      </c>
      <c r="Q225" s="163">
        <f>ROUND(E225*P225,5)</f>
        <v>0</v>
      </c>
      <c r="R225" s="163"/>
      <c r="S225" s="163"/>
      <c r="T225" s="164">
        <v>0</v>
      </c>
      <c r="U225" s="163">
        <f>ROUND(E225*T225,2)</f>
        <v>0</v>
      </c>
      <c r="V225" s="153"/>
      <c r="W225" s="153"/>
      <c r="X225" s="153"/>
      <c r="Y225" s="153"/>
      <c r="Z225" s="153"/>
      <c r="AA225" s="153"/>
      <c r="AB225" s="153"/>
      <c r="AC225" s="153"/>
      <c r="AD225" s="153"/>
      <c r="AE225" s="153" t="s">
        <v>157</v>
      </c>
      <c r="AF225" s="153"/>
      <c r="AG225" s="153"/>
      <c r="AH225" s="153"/>
      <c r="AI225" s="153"/>
      <c r="AJ225" s="153"/>
      <c r="AK225" s="153"/>
      <c r="AL225" s="153"/>
      <c r="AM225" s="153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  <c r="BE225" s="153"/>
      <c r="BF225" s="153"/>
      <c r="BG225" s="153"/>
      <c r="BH225" s="153"/>
    </row>
    <row r="226" spans="1:60" outlineLevel="1" x14ac:dyDescent="0.2">
      <c r="A226" s="154"/>
      <c r="B226" s="161"/>
      <c r="C226" s="251" t="s">
        <v>391</v>
      </c>
      <c r="D226" s="252"/>
      <c r="E226" s="253"/>
      <c r="F226" s="254"/>
      <c r="G226" s="255"/>
      <c r="H226" s="172"/>
      <c r="I226" s="172"/>
      <c r="J226" s="172"/>
      <c r="K226" s="172"/>
      <c r="L226" s="172"/>
      <c r="M226" s="172"/>
      <c r="N226" s="163"/>
      <c r="O226" s="163"/>
      <c r="P226" s="163"/>
      <c r="Q226" s="163"/>
      <c r="R226" s="163"/>
      <c r="S226" s="163"/>
      <c r="T226" s="164"/>
      <c r="U226" s="16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 t="s">
        <v>126</v>
      </c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53"/>
      <c r="AX226" s="153"/>
      <c r="AY226" s="153"/>
      <c r="AZ226" s="153"/>
      <c r="BA226" s="156" t="str">
        <f>C226</f>
        <v>sedák dřevěný</v>
      </c>
      <c r="BB226" s="153"/>
      <c r="BC226" s="153"/>
      <c r="BD226" s="153"/>
      <c r="BE226" s="153"/>
      <c r="BF226" s="153"/>
      <c r="BG226" s="153"/>
      <c r="BH226" s="153"/>
    </row>
    <row r="227" spans="1:60" ht="22.5" outlineLevel="1" x14ac:dyDescent="0.2">
      <c r="A227" s="154">
        <v>128</v>
      </c>
      <c r="B227" s="161" t="s">
        <v>389</v>
      </c>
      <c r="C227" s="192" t="s">
        <v>392</v>
      </c>
      <c r="D227" s="163" t="s">
        <v>115</v>
      </c>
      <c r="E227" s="168">
        <v>3</v>
      </c>
      <c r="F227" s="171"/>
      <c r="G227" s="172">
        <f>ROUND(E227*F227,2)</f>
        <v>0</v>
      </c>
      <c r="H227" s="171"/>
      <c r="I227" s="172">
        <f>ROUND(E227*H227,2)</f>
        <v>0</v>
      </c>
      <c r="J227" s="171"/>
      <c r="K227" s="172">
        <f>ROUND(E227*J227,2)</f>
        <v>0</v>
      </c>
      <c r="L227" s="172">
        <v>21</v>
      </c>
      <c r="M227" s="172">
        <f>G227*(1+L227/100)</f>
        <v>0</v>
      </c>
      <c r="N227" s="163">
        <v>4.6800000000000001E-2</v>
      </c>
      <c r="O227" s="163">
        <f>ROUND(E227*N227,5)</f>
        <v>0.1404</v>
      </c>
      <c r="P227" s="163">
        <v>0</v>
      </c>
      <c r="Q227" s="163">
        <f>ROUND(E227*P227,5)</f>
        <v>0</v>
      </c>
      <c r="R227" s="163"/>
      <c r="S227" s="163"/>
      <c r="T227" s="164">
        <v>0</v>
      </c>
      <c r="U227" s="163">
        <f>ROUND(E227*T227,2)</f>
        <v>0</v>
      </c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 t="s">
        <v>157</v>
      </c>
      <c r="AF227" s="153"/>
      <c r="AG227" s="153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3"/>
      <c r="AY227" s="153"/>
      <c r="AZ227" s="153"/>
      <c r="BA227" s="153"/>
      <c r="BB227" s="153"/>
      <c r="BC227" s="153"/>
      <c r="BD227" s="153"/>
      <c r="BE227" s="153"/>
      <c r="BF227" s="153"/>
      <c r="BG227" s="153"/>
      <c r="BH227" s="153"/>
    </row>
    <row r="228" spans="1:60" outlineLevel="1" x14ac:dyDescent="0.2">
      <c r="A228" s="154"/>
      <c r="B228" s="161"/>
      <c r="C228" s="251" t="s">
        <v>391</v>
      </c>
      <c r="D228" s="252"/>
      <c r="E228" s="253"/>
      <c r="F228" s="254"/>
      <c r="G228" s="255"/>
      <c r="H228" s="172"/>
      <c r="I228" s="172"/>
      <c r="J228" s="172"/>
      <c r="K228" s="172"/>
      <c r="L228" s="172"/>
      <c r="M228" s="172"/>
      <c r="N228" s="163"/>
      <c r="O228" s="163"/>
      <c r="P228" s="163"/>
      <c r="Q228" s="163"/>
      <c r="R228" s="163"/>
      <c r="S228" s="163"/>
      <c r="T228" s="164"/>
      <c r="U228" s="163"/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 t="s">
        <v>126</v>
      </c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/>
      <c r="AZ228" s="153"/>
      <c r="BA228" s="156" t="str">
        <f>C228</f>
        <v>sedák dřevěný</v>
      </c>
      <c r="BB228" s="153"/>
      <c r="BC228" s="153"/>
      <c r="BD228" s="153"/>
      <c r="BE228" s="153"/>
      <c r="BF228" s="153"/>
      <c r="BG228" s="153"/>
      <c r="BH228" s="153"/>
    </row>
    <row r="229" spans="1:60" outlineLevel="1" x14ac:dyDescent="0.2">
      <c r="A229" s="154">
        <v>129</v>
      </c>
      <c r="B229" s="161" t="s">
        <v>393</v>
      </c>
      <c r="C229" s="192" t="s">
        <v>394</v>
      </c>
      <c r="D229" s="163" t="s">
        <v>106</v>
      </c>
      <c r="E229" s="168">
        <v>1.08</v>
      </c>
      <c r="F229" s="171"/>
      <c r="G229" s="172">
        <f>ROUND(E229*F229,2)</f>
        <v>0</v>
      </c>
      <c r="H229" s="171"/>
      <c r="I229" s="172">
        <f>ROUND(E229*H229,2)</f>
        <v>0</v>
      </c>
      <c r="J229" s="171"/>
      <c r="K229" s="172">
        <f>ROUND(E229*J229,2)</f>
        <v>0</v>
      </c>
      <c r="L229" s="172">
        <v>21</v>
      </c>
      <c r="M229" s="172">
        <f>G229*(1+L229/100)</f>
        <v>0</v>
      </c>
      <c r="N229" s="163">
        <v>0</v>
      </c>
      <c r="O229" s="163">
        <f>ROUND(E229*N229,5)</f>
        <v>0</v>
      </c>
      <c r="P229" s="163">
        <v>0</v>
      </c>
      <c r="Q229" s="163">
        <f>ROUND(E229*P229,5)</f>
        <v>0</v>
      </c>
      <c r="R229" s="163"/>
      <c r="S229" s="163"/>
      <c r="T229" s="164">
        <v>0.36799999999999999</v>
      </c>
      <c r="U229" s="163">
        <f>ROUND(E229*T229,2)</f>
        <v>0.4</v>
      </c>
      <c r="V229" s="153"/>
      <c r="W229" s="153"/>
      <c r="X229" s="153"/>
      <c r="Y229" s="153"/>
      <c r="Z229" s="153"/>
      <c r="AA229" s="153"/>
      <c r="AB229" s="153"/>
      <c r="AC229" s="153"/>
      <c r="AD229" s="153"/>
      <c r="AE229" s="153" t="s">
        <v>107</v>
      </c>
      <c r="AF229" s="153"/>
      <c r="AG229" s="153"/>
      <c r="AH229" s="153"/>
      <c r="AI229" s="153"/>
      <c r="AJ229" s="153"/>
      <c r="AK229" s="153"/>
      <c r="AL229" s="153"/>
      <c r="AM229" s="153"/>
      <c r="AN229" s="153"/>
      <c r="AO229" s="153"/>
      <c r="AP229" s="153"/>
      <c r="AQ229" s="153"/>
      <c r="AR229" s="153"/>
      <c r="AS229" s="153"/>
      <c r="AT229" s="153"/>
      <c r="AU229" s="153"/>
      <c r="AV229" s="153"/>
      <c r="AW229" s="153"/>
      <c r="AX229" s="153"/>
      <c r="AY229" s="153"/>
      <c r="AZ229" s="153"/>
      <c r="BA229" s="153"/>
      <c r="BB229" s="153"/>
      <c r="BC229" s="153"/>
      <c r="BD229" s="153"/>
      <c r="BE229" s="153"/>
      <c r="BF229" s="153"/>
      <c r="BG229" s="153"/>
      <c r="BH229" s="153"/>
    </row>
    <row r="230" spans="1:60" outlineLevel="1" x14ac:dyDescent="0.2">
      <c r="A230" s="154"/>
      <c r="B230" s="161"/>
      <c r="C230" s="251" t="s">
        <v>395</v>
      </c>
      <c r="D230" s="252"/>
      <c r="E230" s="253"/>
      <c r="F230" s="254"/>
      <c r="G230" s="255"/>
      <c r="H230" s="172"/>
      <c r="I230" s="172"/>
      <c r="J230" s="172"/>
      <c r="K230" s="172"/>
      <c r="L230" s="172"/>
      <c r="M230" s="172"/>
      <c r="N230" s="163"/>
      <c r="O230" s="163"/>
      <c r="P230" s="163"/>
      <c r="Q230" s="163"/>
      <c r="R230" s="163"/>
      <c r="S230" s="163"/>
      <c r="T230" s="164"/>
      <c r="U230" s="163"/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 t="s">
        <v>126</v>
      </c>
      <c r="AF230" s="153"/>
      <c r="AG230" s="153"/>
      <c r="AH230" s="153"/>
      <c r="AI230" s="153"/>
      <c r="AJ230" s="153"/>
      <c r="AK230" s="153"/>
      <c r="AL230" s="153"/>
      <c r="AM230" s="153"/>
      <c r="AN230" s="153"/>
      <c r="AO230" s="153"/>
      <c r="AP230" s="153"/>
      <c r="AQ230" s="153"/>
      <c r="AR230" s="153"/>
      <c r="AS230" s="153"/>
      <c r="AT230" s="153"/>
      <c r="AU230" s="153"/>
      <c r="AV230" s="153"/>
      <c r="AW230" s="153"/>
      <c r="AX230" s="153"/>
      <c r="AY230" s="153"/>
      <c r="AZ230" s="153"/>
      <c r="BA230" s="156" t="str">
        <f>C230</f>
        <v>pro patky na kotvení mobiliáře</v>
      </c>
      <c r="BB230" s="153"/>
      <c r="BC230" s="153"/>
      <c r="BD230" s="153"/>
      <c r="BE230" s="153"/>
      <c r="BF230" s="153"/>
      <c r="BG230" s="153"/>
      <c r="BH230" s="153"/>
    </row>
    <row r="231" spans="1:60" outlineLevel="1" x14ac:dyDescent="0.2">
      <c r="A231" s="154"/>
      <c r="B231" s="161"/>
      <c r="C231" s="193" t="s">
        <v>396</v>
      </c>
      <c r="D231" s="165"/>
      <c r="E231" s="169">
        <v>1.08</v>
      </c>
      <c r="F231" s="172"/>
      <c r="G231" s="172"/>
      <c r="H231" s="172"/>
      <c r="I231" s="172"/>
      <c r="J231" s="172"/>
      <c r="K231" s="172"/>
      <c r="L231" s="172"/>
      <c r="M231" s="172"/>
      <c r="N231" s="163"/>
      <c r="O231" s="163"/>
      <c r="P231" s="163"/>
      <c r="Q231" s="163"/>
      <c r="R231" s="163"/>
      <c r="S231" s="163"/>
      <c r="T231" s="164"/>
      <c r="U231" s="16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 t="s">
        <v>109</v>
      </c>
      <c r="AF231" s="153">
        <v>0</v>
      </c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3"/>
      <c r="BB231" s="153"/>
      <c r="BC231" s="153"/>
      <c r="BD231" s="153"/>
      <c r="BE231" s="153"/>
      <c r="BF231" s="153"/>
      <c r="BG231" s="153"/>
      <c r="BH231" s="153"/>
    </row>
    <row r="232" spans="1:60" outlineLevel="1" x14ac:dyDescent="0.2">
      <c r="A232" s="154">
        <v>130</v>
      </c>
      <c r="B232" s="161" t="s">
        <v>175</v>
      </c>
      <c r="C232" s="192" t="s">
        <v>397</v>
      </c>
      <c r="D232" s="163" t="s">
        <v>115</v>
      </c>
      <c r="E232" s="168">
        <v>20</v>
      </c>
      <c r="F232" s="171"/>
      <c r="G232" s="172">
        <f>ROUND(E232*F232,2)</f>
        <v>0</v>
      </c>
      <c r="H232" s="171"/>
      <c r="I232" s="172">
        <f>ROUND(E232*H232,2)</f>
        <v>0</v>
      </c>
      <c r="J232" s="171"/>
      <c r="K232" s="172">
        <f>ROUND(E232*J232,2)</f>
        <v>0</v>
      </c>
      <c r="L232" s="172">
        <v>21</v>
      </c>
      <c r="M232" s="172">
        <f>G232*(1+L232/100)</f>
        <v>0</v>
      </c>
      <c r="N232" s="163">
        <v>5.5999999999999995E-4</v>
      </c>
      <c r="O232" s="163">
        <f>ROUND(E232*N232,5)</f>
        <v>1.12E-2</v>
      </c>
      <c r="P232" s="163">
        <v>0</v>
      </c>
      <c r="Q232" s="163">
        <f>ROUND(E232*P232,5)</f>
        <v>0</v>
      </c>
      <c r="R232" s="163"/>
      <c r="S232" s="163"/>
      <c r="T232" s="164">
        <v>0.874</v>
      </c>
      <c r="U232" s="163">
        <f>ROUND(E232*T232,2)</f>
        <v>17.48</v>
      </c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 t="s">
        <v>107</v>
      </c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  <c r="BE232" s="153"/>
      <c r="BF232" s="153"/>
      <c r="BG232" s="153"/>
      <c r="BH232" s="153"/>
    </row>
    <row r="233" spans="1:60" ht="22.5" outlineLevel="1" x14ac:dyDescent="0.2">
      <c r="A233" s="154">
        <v>131</v>
      </c>
      <c r="B233" s="161" t="s">
        <v>398</v>
      </c>
      <c r="C233" s="192" t="s">
        <v>399</v>
      </c>
      <c r="D233" s="163" t="s">
        <v>115</v>
      </c>
      <c r="E233" s="168">
        <v>20</v>
      </c>
      <c r="F233" s="171"/>
      <c r="G233" s="172">
        <f>ROUND(E233*F233,2)</f>
        <v>0</v>
      </c>
      <c r="H233" s="171"/>
      <c r="I233" s="172">
        <f>ROUND(E233*H233,2)</f>
        <v>0</v>
      </c>
      <c r="J233" s="171"/>
      <c r="K233" s="172">
        <f>ROUND(E233*J233,2)</f>
        <v>0</v>
      </c>
      <c r="L233" s="172">
        <v>21</v>
      </c>
      <c r="M233" s="172">
        <f>G233*(1+L233/100)</f>
        <v>0</v>
      </c>
      <c r="N233" s="163">
        <v>0.28000000000000003</v>
      </c>
      <c r="O233" s="163">
        <f>ROUND(E233*N233,5)</f>
        <v>5.6</v>
      </c>
      <c r="P233" s="163">
        <v>0</v>
      </c>
      <c r="Q233" s="163">
        <f>ROUND(E233*P233,5)</f>
        <v>0</v>
      </c>
      <c r="R233" s="163"/>
      <c r="S233" s="163"/>
      <c r="T233" s="164">
        <v>0</v>
      </c>
      <c r="U233" s="163">
        <f>ROUND(E233*T233,2)</f>
        <v>0</v>
      </c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 t="s">
        <v>157</v>
      </c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153"/>
      <c r="AY233" s="153"/>
      <c r="AZ233" s="153"/>
      <c r="BA233" s="153"/>
      <c r="BB233" s="153"/>
      <c r="BC233" s="153"/>
      <c r="BD233" s="153"/>
      <c r="BE233" s="153"/>
      <c r="BF233" s="153"/>
      <c r="BG233" s="153"/>
      <c r="BH233" s="153"/>
    </row>
    <row r="234" spans="1:60" ht="22.5" outlineLevel="1" x14ac:dyDescent="0.2">
      <c r="A234" s="154">
        <v>132</v>
      </c>
      <c r="B234" s="161" t="s">
        <v>400</v>
      </c>
      <c r="C234" s="192" t="s">
        <v>401</v>
      </c>
      <c r="D234" s="163" t="s">
        <v>115</v>
      </c>
      <c r="E234" s="168">
        <v>1</v>
      </c>
      <c r="F234" s="171"/>
      <c r="G234" s="172">
        <f>ROUND(E234*F234,2)</f>
        <v>0</v>
      </c>
      <c r="H234" s="171"/>
      <c r="I234" s="172">
        <f>ROUND(E234*H234,2)</f>
        <v>0</v>
      </c>
      <c r="J234" s="171"/>
      <c r="K234" s="172">
        <f>ROUND(E234*J234,2)</f>
        <v>0</v>
      </c>
      <c r="L234" s="172">
        <v>21</v>
      </c>
      <c r="M234" s="172">
        <f>G234*(1+L234/100)</f>
        <v>0</v>
      </c>
      <c r="N234" s="163">
        <v>5.6899999999999999E-2</v>
      </c>
      <c r="O234" s="163">
        <f>ROUND(E234*N234,5)</f>
        <v>5.6899999999999999E-2</v>
      </c>
      <c r="P234" s="163">
        <v>0</v>
      </c>
      <c r="Q234" s="163">
        <f>ROUND(E234*P234,5)</f>
        <v>0</v>
      </c>
      <c r="R234" s="163"/>
      <c r="S234" s="163"/>
      <c r="T234" s="164">
        <v>0</v>
      </c>
      <c r="U234" s="163">
        <f>ROUND(E234*T234,2)</f>
        <v>0</v>
      </c>
      <c r="V234" s="153"/>
      <c r="W234" s="153"/>
      <c r="X234" s="153"/>
      <c r="Y234" s="153"/>
      <c r="Z234" s="153"/>
      <c r="AA234" s="153"/>
      <c r="AB234" s="153"/>
      <c r="AC234" s="153"/>
      <c r="AD234" s="153"/>
      <c r="AE234" s="153" t="s">
        <v>157</v>
      </c>
      <c r="AF234" s="153"/>
      <c r="AG234" s="153"/>
      <c r="AH234" s="153"/>
      <c r="AI234" s="153"/>
      <c r="AJ234" s="153"/>
      <c r="AK234" s="153"/>
      <c r="AL234" s="153"/>
      <c r="AM234" s="153"/>
      <c r="AN234" s="153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153"/>
      <c r="AY234" s="153"/>
      <c r="AZ234" s="153"/>
      <c r="BA234" s="153"/>
      <c r="BB234" s="153"/>
      <c r="BC234" s="153"/>
      <c r="BD234" s="153"/>
      <c r="BE234" s="153"/>
      <c r="BF234" s="153"/>
      <c r="BG234" s="153"/>
      <c r="BH234" s="153"/>
    </row>
    <row r="235" spans="1:60" ht="22.5" outlineLevel="1" x14ac:dyDescent="0.2">
      <c r="A235" s="181">
        <v>133</v>
      </c>
      <c r="B235" s="182" t="s">
        <v>402</v>
      </c>
      <c r="C235" s="195" t="s">
        <v>403</v>
      </c>
      <c r="D235" s="183" t="s">
        <v>115</v>
      </c>
      <c r="E235" s="184">
        <v>2</v>
      </c>
      <c r="F235" s="185"/>
      <c r="G235" s="186">
        <f>ROUND(E235*F235,2)</f>
        <v>0</v>
      </c>
      <c r="H235" s="185"/>
      <c r="I235" s="186">
        <f>ROUND(E235*H235,2)</f>
        <v>0</v>
      </c>
      <c r="J235" s="185"/>
      <c r="K235" s="186">
        <f>ROUND(E235*J235,2)</f>
        <v>0</v>
      </c>
      <c r="L235" s="186">
        <v>21</v>
      </c>
      <c r="M235" s="186">
        <f>G235*(1+L235/100)</f>
        <v>0</v>
      </c>
      <c r="N235" s="183">
        <v>4.8500000000000001E-2</v>
      </c>
      <c r="O235" s="183">
        <f>ROUND(E235*N235,5)</f>
        <v>9.7000000000000003E-2</v>
      </c>
      <c r="P235" s="183">
        <v>0</v>
      </c>
      <c r="Q235" s="183">
        <f>ROUND(E235*P235,5)</f>
        <v>0</v>
      </c>
      <c r="R235" s="183"/>
      <c r="S235" s="183"/>
      <c r="T235" s="187">
        <v>0</v>
      </c>
      <c r="U235" s="183">
        <f>ROUND(E235*T235,2)</f>
        <v>0</v>
      </c>
      <c r="V235" s="153"/>
      <c r="W235" s="153"/>
      <c r="X235" s="153"/>
      <c r="Y235" s="153"/>
      <c r="Z235" s="153"/>
      <c r="AA235" s="153"/>
      <c r="AB235" s="153"/>
      <c r="AC235" s="153"/>
      <c r="AD235" s="153"/>
      <c r="AE235" s="153" t="s">
        <v>157</v>
      </c>
      <c r="AF235" s="153"/>
      <c r="AG235" s="153"/>
      <c r="AH235" s="153"/>
      <c r="AI235" s="153"/>
      <c r="AJ235" s="153"/>
      <c r="AK235" s="153"/>
      <c r="AL235" s="153"/>
      <c r="AM235" s="153"/>
      <c r="AN235" s="153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153"/>
      <c r="AY235" s="153"/>
      <c r="AZ235" s="153"/>
      <c r="BA235" s="153"/>
      <c r="BB235" s="153"/>
      <c r="BC235" s="153"/>
      <c r="BD235" s="153"/>
      <c r="BE235" s="153"/>
      <c r="BF235" s="153"/>
      <c r="BG235" s="153"/>
      <c r="BH235" s="153"/>
    </row>
    <row r="236" spans="1:60" x14ac:dyDescent="0.2">
      <c r="A236" s="6"/>
      <c r="B236" s="7" t="s">
        <v>404</v>
      </c>
      <c r="C236" s="196" t="s">
        <v>404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AC236">
        <v>15</v>
      </c>
      <c r="AD236">
        <v>21</v>
      </c>
    </row>
    <row r="237" spans="1:60" x14ac:dyDescent="0.2">
      <c r="A237" s="188"/>
      <c r="B237" s="189">
        <v>26</v>
      </c>
      <c r="C237" s="197" t="s">
        <v>404</v>
      </c>
      <c r="D237" s="190"/>
      <c r="E237" s="190"/>
      <c r="F237" s="190"/>
      <c r="G237" s="191">
        <f>G8+G48+G76+G99+G141+G144+G167+G224</f>
        <v>0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AC237">
        <f>SUMIF(L7:L235,AC236,G7:G235)</f>
        <v>0</v>
      </c>
      <c r="AD237">
        <f>SUMIF(L7:L235,AD236,G7:G235)</f>
        <v>0</v>
      </c>
      <c r="AE237" t="s">
        <v>405</v>
      </c>
    </row>
    <row r="238" spans="1:60" x14ac:dyDescent="0.2">
      <c r="A238" s="6"/>
      <c r="B238" s="7" t="s">
        <v>404</v>
      </c>
      <c r="C238" s="196" t="s">
        <v>404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60" x14ac:dyDescent="0.2">
      <c r="A239" s="6"/>
      <c r="B239" s="7" t="s">
        <v>404</v>
      </c>
      <c r="C239" s="196" t="s">
        <v>404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60" x14ac:dyDescent="0.2">
      <c r="A240" s="263"/>
      <c r="B240" s="263"/>
      <c r="C240" s="264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31" x14ac:dyDescent="0.2">
      <c r="A241" s="265"/>
      <c r="B241" s="266"/>
      <c r="C241" s="267"/>
      <c r="D241" s="266"/>
      <c r="E241" s="266"/>
      <c r="F241" s="266"/>
      <c r="G241" s="268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AE241" t="s">
        <v>406</v>
      </c>
    </row>
    <row r="242" spans="1:31" x14ac:dyDescent="0.2">
      <c r="A242" s="269"/>
      <c r="B242" s="270"/>
      <c r="C242" s="271"/>
      <c r="D242" s="270"/>
      <c r="E242" s="270"/>
      <c r="F242" s="270"/>
      <c r="G242" s="272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31" x14ac:dyDescent="0.2">
      <c r="A243" s="269"/>
      <c r="B243" s="270"/>
      <c r="C243" s="271"/>
      <c r="D243" s="270"/>
      <c r="E243" s="270"/>
      <c r="F243" s="270"/>
      <c r="G243" s="272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31" x14ac:dyDescent="0.2">
      <c r="A244" s="269"/>
      <c r="B244" s="270"/>
      <c r="C244" s="271"/>
      <c r="D244" s="270"/>
      <c r="E244" s="270"/>
      <c r="F244" s="270"/>
      <c r="G244" s="272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31" x14ac:dyDescent="0.2">
      <c r="A245" s="273"/>
      <c r="B245" s="274"/>
      <c r="C245" s="275"/>
      <c r="D245" s="274"/>
      <c r="E245" s="274"/>
      <c r="F245" s="274"/>
      <c r="G245" s="27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31" x14ac:dyDescent="0.2">
      <c r="A246" s="6"/>
      <c r="B246" s="7" t="s">
        <v>404</v>
      </c>
      <c r="C246" s="196" t="s">
        <v>404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31" x14ac:dyDescent="0.2">
      <c r="C247" s="198"/>
      <c r="AE247" t="s">
        <v>407</v>
      </c>
    </row>
  </sheetData>
  <mergeCells count="26">
    <mergeCell ref="A240:C240"/>
    <mergeCell ref="A241:G245"/>
    <mergeCell ref="C129:G129"/>
    <mergeCell ref="C143:G143"/>
    <mergeCell ref="C150:G150"/>
    <mergeCell ref="C226:G226"/>
    <mergeCell ref="C228:G228"/>
    <mergeCell ref="C230:G230"/>
    <mergeCell ref="C118:G118"/>
    <mergeCell ref="C35:G35"/>
    <mergeCell ref="C38:G38"/>
    <mergeCell ref="C45:G45"/>
    <mergeCell ref="C66:G66"/>
    <mergeCell ref="C67:G67"/>
    <mergeCell ref="C69:G69"/>
    <mergeCell ref="C70:G70"/>
    <mergeCell ref="C89:G89"/>
    <mergeCell ref="C107:G107"/>
    <mergeCell ref="C111:G111"/>
    <mergeCell ref="C115:G115"/>
    <mergeCell ref="C32:G32"/>
    <mergeCell ref="A1:G1"/>
    <mergeCell ref="C2:G2"/>
    <mergeCell ref="C3:G3"/>
    <mergeCell ref="C4:G4"/>
    <mergeCell ref="C18:G18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Remeš</dc:creator>
  <cp:lastModifiedBy>Martin Koláček</cp:lastModifiedBy>
  <cp:lastPrinted>2014-02-28T09:52:57Z</cp:lastPrinted>
  <dcterms:created xsi:type="dcterms:W3CDTF">2009-04-08T07:15:50Z</dcterms:created>
  <dcterms:modified xsi:type="dcterms:W3CDTF">2020-08-24T11:03:47Z</dcterms:modified>
</cp:coreProperties>
</file>